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10650" tabRatio="734" activeTab="1"/>
  </bookViews>
  <sheets>
    <sheet name="Digital Entries" sheetId="1" r:id="rId1"/>
    <sheet name="Print Entries" sheetId="2" r:id="rId2"/>
  </sheets>
  <externalReferences>
    <externalReference r:id="rId5"/>
    <externalReference r:id="rId6"/>
  </externalReferences>
  <definedNames>
    <definedName name="_xlfn.COUNTIFS" hidden="1">#NAME?</definedName>
    <definedName name="_xlfn.SUMIFS" hidden="1">#NAME?</definedName>
    <definedName name="Excel_BuiltIn_Print_Area_1" localSheetId="1">'Print Entries'!$A$2:$R$33</definedName>
    <definedName name="Excel_BuiltIn_Print_Area_1">'Digital Entries'!$A$2:$R$75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0">'Digital Entries'!$C$1:$S$76</definedName>
    <definedName name="_xlnm.Print_Area" localSheetId="1">'Print Entries'!$C$1:$S$34</definedName>
  </definedNames>
  <calcPr fullCalcOnLoad="1"/>
</workbook>
</file>

<file path=xl/comments2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<sst xmlns="http://schemas.openxmlformats.org/spreadsheetml/2006/main" count="455" uniqueCount="217">
  <si>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</si>
  <si>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</si>
  <si>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</si>
  <si>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</si>
  <si>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</si>
  <si>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</si>
  <si>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</si>
  <si>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</si>
  <si>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</si>
  <si>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</si>
  <si>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</si>
  <si>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</si>
  <si>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</si>
  <si>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</si>
  <si>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</si>
  <si>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</si>
  <si>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BW</t>
  </si>
  <si>
    <t xml:space="preserve">Clinic:  </t>
  </si>
  <si>
    <t xml:space="preserve">           Saskatoon Camera Club - Clinic Results for </t>
  </si>
  <si>
    <t>TR</t>
  </si>
  <si>
    <t>AR</t>
  </si>
  <si>
    <t>TRADITIONAL</t>
  </si>
  <si>
    <t>ALTERED REALITY</t>
  </si>
  <si>
    <t>B&amp;W / MONOCHROME</t>
  </si>
  <si>
    <t>Beyond The Horizon</t>
  </si>
  <si>
    <t>Enter The Dragon</t>
  </si>
  <si>
    <t>Ominous</t>
  </si>
  <si>
    <t>Sky Through the Bottom of the Glass</t>
  </si>
  <si>
    <t>Solar Eclipse 2012</t>
  </si>
  <si>
    <t>Spewed Phlegm</t>
  </si>
  <si>
    <t>Spring Sky</t>
  </si>
  <si>
    <t>Surreal Pillows</t>
  </si>
  <si>
    <t>The Angry Sky</t>
  </si>
  <si>
    <t>The Guy In The Sky</t>
  </si>
  <si>
    <t>Tropical Destination</t>
  </si>
  <si>
    <t xml:space="preserve">Valhalla </t>
  </si>
  <si>
    <t>Wishes falling from the sky</t>
  </si>
  <si>
    <t>Cloud Explosion</t>
  </si>
  <si>
    <t>Approaching Thunder</t>
  </si>
  <si>
    <t>Big Mountains, Bigger Sky</t>
  </si>
  <si>
    <t>Big Sky</t>
  </si>
  <si>
    <t>Cirrus Meets Cumulus</t>
  </si>
  <si>
    <t>Endless Horizon</t>
  </si>
  <si>
    <t>Light Rays</t>
  </si>
  <si>
    <t>Moontiful</t>
  </si>
  <si>
    <t>Prairie rumble</t>
  </si>
  <si>
    <t>Silver Sunset</t>
  </si>
  <si>
    <t>Storm Clouds Coming</t>
  </si>
  <si>
    <t>The Bellows</t>
  </si>
  <si>
    <t>The Gods are Angry</t>
  </si>
  <si>
    <t>Air Popped</t>
  </si>
  <si>
    <t>Big Skies Sunset</t>
  </si>
  <si>
    <t>Big Sky LaRonge</t>
  </si>
  <si>
    <t>Big Sky Round Hills</t>
  </si>
  <si>
    <t>Clouds of the Southeast</t>
  </si>
  <si>
    <t>Day is Done</t>
  </si>
  <si>
    <t>Desert Sunset</t>
  </si>
  <si>
    <t>Dippin' Dots</t>
  </si>
  <si>
    <t>Evening Flight</t>
  </si>
  <si>
    <t>Farewell Storm</t>
  </si>
  <si>
    <t>Feel the flow</t>
  </si>
  <si>
    <t>Fire in the Sky</t>
  </si>
  <si>
    <t>Fresh Air</t>
  </si>
  <si>
    <t>Gathering Storm</t>
  </si>
  <si>
    <t>I Can See For Miles</t>
  </si>
  <si>
    <t>Majestic</t>
  </si>
  <si>
    <t>Moon over Saskatoon</t>
  </si>
  <si>
    <t>Night Sky</t>
  </si>
  <si>
    <t>Northern Dancer</t>
  </si>
  <si>
    <t>Popcorn</t>
  </si>
  <si>
    <t>Riel's Sky</t>
  </si>
  <si>
    <t>Star Light Star Bright</t>
  </si>
  <si>
    <t>Storm Threat</t>
  </si>
  <si>
    <t>Sun Burst</t>
  </si>
  <si>
    <t>Sunrise</t>
  </si>
  <si>
    <t>Waskiseiu Sunset</t>
  </si>
  <si>
    <t>Amy Wildeman</t>
  </si>
  <si>
    <t>June McDonald</t>
  </si>
  <si>
    <t>Barry Singer</t>
  </si>
  <si>
    <t>Valerie Ellis</t>
  </si>
  <si>
    <t>Scott Prokop</t>
  </si>
  <si>
    <t>Cathy Baerg</t>
  </si>
  <si>
    <t>Gordon Sukut</t>
  </si>
  <si>
    <t>Helen Brown</t>
  </si>
  <si>
    <t>Nina Henry</t>
  </si>
  <si>
    <t>Sherry Paterson</t>
  </si>
  <si>
    <t>Richard Kerbes</t>
  </si>
  <si>
    <t>Hans Holtkamp</t>
  </si>
  <si>
    <t>Gail Fulkerson</t>
  </si>
  <si>
    <t>Dale Read</t>
  </si>
  <si>
    <t>Ian Sutherland</t>
  </si>
  <si>
    <t>Ken Greenhorn</t>
  </si>
  <si>
    <t>Karen Pidskalny</t>
  </si>
  <si>
    <t>Betty Calvert</t>
  </si>
  <si>
    <t>Kathy Meeres</t>
  </si>
  <si>
    <t>Anita Simpkins</t>
  </si>
  <si>
    <t>Jamie Cleveland</t>
  </si>
  <si>
    <t>April Doherty</t>
  </si>
  <si>
    <t>Brian Yurkowski</t>
  </si>
  <si>
    <t>Hilda Noton</t>
  </si>
  <si>
    <t>Crystina Simpkins</t>
  </si>
  <si>
    <t>Jacqui Ferguson</t>
  </si>
  <si>
    <t>Digital</t>
  </si>
  <si>
    <t>Life is Good</t>
  </si>
  <si>
    <t>Lauren Bessey</t>
  </si>
  <si>
    <t>The Skies Are Endless</t>
  </si>
  <si>
    <t>Michael Cuggy</t>
  </si>
  <si>
    <t>Jonathan Livingston Seagull</t>
  </si>
  <si>
    <t xml:space="preserve">neat composition, good use of monochrome, like to see a little more drama in the sky, </t>
  </si>
  <si>
    <t>cool, fits the AR category, good use of black background, good Photoshop effect works with the colors used</t>
  </si>
  <si>
    <t>could have been stronger if that effect wasn't used (judge 1), nice and artsy (judge 2), good composition, good light from the sky, square crop may have enhanced</t>
  </si>
  <si>
    <t>very cool, spooky picture, great texture and layers</t>
  </si>
  <si>
    <t>title has impact but not in a positive way, good tones, good sense of movement (spew)</t>
  </si>
  <si>
    <t>good texture, nice to see only clouds because they have lots of impact on their own, monochrome enhances the image</t>
  </si>
  <si>
    <t>really neat abstract - would not have guessed sky, nice colors, dark clouds help to frame the image</t>
  </si>
  <si>
    <t>good title because you can clearly see him, nice composition, nice detail, good colors, post processing done just the right amount</t>
  </si>
  <si>
    <t>cool and simple photo, good amount of bushes along the bottom, good color</t>
  </si>
  <si>
    <t>lots of neat tones in the image, nice panorama, nice composition</t>
  </si>
  <si>
    <t>very grainy image, good contrast</t>
  </si>
  <si>
    <t>it is a big sky but not a lot of interest, more foreground subject matter, good composition, good use of the sepia tone</t>
  </si>
  <si>
    <t>lots of impact, great detail - nice and sharp, lots of texture, dark clear sky adds to the drama, clouds a little blown out</t>
  </si>
  <si>
    <t>majority of the photo is not the sky, water shows a little texture which could be enhanced by increasing the brightness</t>
  </si>
  <si>
    <t>seagull is the subject (title), sky is not that dramatic, good placement of horizon, bird should be on the right side and flying into the image</t>
  </si>
  <si>
    <t>nature rule is broken - too much mankind, good composition, could use more contrast, silhouette is well done, nice warm tones</t>
  </si>
  <si>
    <t>good impact, lots of drama, fits category well, good lighting behind the clouds, just enough ground to not make it distracting</t>
  </si>
  <si>
    <t>cute title, good placement of moon in photo, good simplicity, unique photo for the category, needs a little more contrast and detail</t>
  </si>
  <si>
    <t>good tone - nice old-west feel, bump in the horizon works in the image, lots of detail in the clouds</t>
  </si>
  <si>
    <t>good composition, good horizon placement, good leading lines in the cloud formations, cloud texture could use a little more punch, exposure needs to be balanced better</t>
  </si>
  <si>
    <t>nice diagonal lines, good detail in the sky, photo looks very much like the AR version with not as much impact</t>
  </si>
  <si>
    <t>stunning composition, could use a bit more contrast, whites not blown out - good detail within, great capture, good depth of field</t>
  </si>
  <si>
    <t>The Big Dump</t>
  </si>
  <si>
    <t>good name, nice framing with the trees, great visual imagination, clouds are a little blown out</t>
  </si>
  <si>
    <t>good composition with the island in the center, time-of-day lighting is a bit bright, good texture in the clouds, trees seem soft</t>
  </si>
  <si>
    <t>nice everyday sky that works, nice pleasing landscape, good depth of field, image would be boring without the land</t>
  </si>
  <si>
    <t>nice composition, good light, good mood for a storm photo, seems a bit grainy, good time-of-day lighting</t>
  </si>
  <si>
    <t>good reflection, good tones, nice composition, fits the clinic well</t>
  </si>
  <si>
    <t>good composition, good title, nice image with a great warm mood, good tonal range</t>
  </si>
  <si>
    <t xml:space="preserve">not as dramatic as the AR image earlier, nice textures, a little more contrast would add a little more drama, top third does not add - could be cropped </t>
  </si>
  <si>
    <t>very dramatic with beautiful colors, good composition, lots of detail in foreground and sky, possibly oversaturated in the foreground</t>
  </si>
  <si>
    <t xml:space="preserve">not sharp, neat color contrast, good title, </t>
  </si>
  <si>
    <t xml:space="preserve">lovely photo of mountains and trees and then the sky, good lighting and DOF, </t>
  </si>
  <si>
    <t>nice exposure, great colors, field adds, panoramic was a good choice, good clean landscape</t>
  </si>
  <si>
    <t xml:space="preserve">good title, good impact, good Jesus lighting, panorama works well, </t>
  </si>
  <si>
    <t>possibly cropped too much, nice cool tones, nice movement and light</t>
  </si>
  <si>
    <t>clouds pop nicely, nice simple composition</t>
  </si>
  <si>
    <t>nice composition, good perspective, good colors</t>
  </si>
  <si>
    <t>Big Sky sunset</t>
  </si>
  <si>
    <t>Wayne Corbett</t>
  </si>
  <si>
    <t>Cloud Picture</t>
  </si>
  <si>
    <t>Big Skies</t>
  </si>
  <si>
    <t>Lien Dinh</t>
  </si>
  <si>
    <t>nice diagonal lines, stunning composition, HDR halo around the trees should be cleaned up, good texture in the clouds and color</t>
  </si>
  <si>
    <t>lovely colors, strong composition with the horizon line and curved clouds, good mood in the cloud layering, brighter foreground may have improved the image</t>
  </si>
  <si>
    <t>good title, trees help frame and add to the image, colors also enhance, lots of detail, technique not overdone</t>
  </si>
  <si>
    <t>very dramatic, lots of impact, good smoky texture in the sky adds interest, good detail and sharpness</t>
  </si>
  <si>
    <t>excellent composition, good drama in the sky, needs a little more contrast in the sky</t>
  </si>
  <si>
    <t>very nice placement of shoreline, nice lighting through the clouds but use could a little more contrast and sharpness</t>
  </si>
  <si>
    <t xml:space="preserve">great title, wow factor, looks over processed for this category, great capture and composition, </t>
  </si>
  <si>
    <t>really nice tones, good horizontal lines, ground and poles do not add - they should be cropped out, would make a good abstract without the bottom portion</t>
  </si>
  <si>
    <t xml:space="preserve">nice colors on the clouds, excellent textures, good timing, good light, </t>
  </si>
  <si>
    <t>main subject is the trees, does not fit category well, artificial lighting is distracting, crop out the bottom half of the image</t>
  </si>
  <si>
    <t>nice mood, excellent composition with good horizon placement, good detail in the sky, vertical cropping adds to the impact</t>
  </si>
  <si>
    <t>nice moon shot, good detail and contrast, good time of the month, good outside the box image for this category</t>
  </si>
  <si>
    <t>nice landscape, good composition, a little overexposed, a weak title</t>
  </si>
  <si>
    <t>need a smaller aperture to get more sunburst, good simplistic photo but a weak composition - no real subject matter</t>
  </si>
  <si>
    <t>very dramatic sunrise, striking movement within the clouds, excellent composition, interesting capture, good ground placement</t>
  </si>
  <si>
    <t>good silhouette of the horizon, good capture after a sunset, consider as a panorama by cropping off the top half</t>
  </si>
  <si>
    <t>beautiful texture in the sky, very pleasing composition, good sense of movement</t>
  </si>
  <si>
    <t>good dipper shot - trees add a good framing effect</t>
  </si>
  <si>
    <t>boat does not belong - too much mankind, boat distracts from the sky which is supposed to be the subject, boat should be symmetrical to strengthen the composition</t>
  </si>
  <si>
    <t>great abstract feel, excellent use of the filters to give such strong vibrant colors, nice composition, a bit dark (unless you're looking for that mood), better title may give the image more impact</t>
  </si>
  <si>
    <t>interesting crop, great saturation, a bit too dark, seems like Altered Reality, good color and movement, a bit grainy, good composition, needs a better title</t>
  </si>
  <si>
    <t>strong composition with the placement of the rainbows, beautiful capture of a double rainbow, image would be stronger if more was cropped off the bottom and a bit brighter and a more dynamic title, great colors, there's lots of water but the focus is still obviously the sky</t>
  </si>
  <si>
    <t>Print</t>
  </si>
  <si>
    <t>PE Formula</t>
  </si>
  <si>
    <t>HM Formula</t>
  </si>
  <si>
    <t>PM Formula</t>
  </si>
  <si>
    <t>Tie Count</t>
  </si>
  <si>
    <t>PE</t>
  </si>
  <si>
    <t>Sort</t>
  </si>
  <si>
    <t>Last Light</t>
  </si>
  <si>
    <t>interesting color palette, frame enhances, sky is not the focal point of the image</t>
  </si>
  <si>
    <t>Eye in the Sky</t>
  </si>
  <si>
    <t>colors really pop, nice contrast between ground and sky, good title, effect is warping the tree line too much</t>
  </si>
  <si>
    <t>And the Sky Became Black</t>
  </si>
  <si>
    <t xml:space="preserve">good tonal range, a lot of empty space (good for advertising), barn is main focal point, great title for the image, </t>
  </si>
  <si>
    <t>Guiding Light</t>
  </si>
  <si>
    <t>the main subject in this image is the water and the reflections within - not the sky, good detail and texture on the water, horizon level is in a weird spot, top third needs more detail</t>
  </si>
  <si>
    <t>Silver Rays</t>
  </si>
  <si>
    <t>photo does not have a lot of interest in the sky, lacks contrast in the sky, excellent composition</t>
  </si>
  <si>
    <t>Disturbing the Tranquility</t>
  </si>
  <si>
    <t>good title, too much of the gray tone range, grass border adds to the image</t>
  </si>
  <si>
    <t>I Spy a Monster Face</t>
  </si>
  <si>
    <t>Ramona Gignac</t>
  </si>
  <si>
    <t>weak title - some can't see it, sloping horizon line is distracting, sky seems to have too much noise, nice warm color tones</t>
  </si>
  <si>
    <t>Weather Watch</t>
  </si>
  <si>
    <t>Philip McNeill</t>
  </si>
  <si>
    <t>slightly out of focus, too much blue in the clouds, trees are distracting - zoom into the clouds a little more, lower the exposure to increase the clouds texture</t>
  </si>
  <si>
    <t>Cotton Candy Sky</t>
  </si>
  <si>
    <t>panoramic format works, tree on right side out of focus, lots of pleasing lines, good title</t>
  </si>
  <si>
    <t>Smoke on the Water</t>
  </si>
  <si>
    <t>nice composition, very pleasing colors, enough light on the water to give its some interest and texture, weak mat - it's not true black, weak title</t>
  </si>
  <si>
    <t>Drive by Sky</t>
  </si>
  <si>
    <t>good colors with a nice gradient, good use of empty space, placement of the trees too far to the left, a simple photo that has created a lot of discussion</t>
  </si>
  <si>
    <t>Sky Prism</t>
  </si>
  <si>
    <t>great composition, bottom needs cropping especially the power lines, colors seem too vivid in the rainbow</t>
  </si>
  <si>
    <t>Ominous Oranges</t>
  </si>
  <si>
    <t>image too small would make a nice postcard, nice framing and composition, good dramatic colors, a little soft in the trees, nice how the lava clouds stop just at the top of the trees</t>
  </si>
  <si>
    <t>Nice Cloud Picture</t>
  </si>
  <si>
    <t>not the most interesting title but it is a nice cloud picture, nice to see some ground to give perspective but could use more ground, good color tones, black mat would be more dramatic</t>
  </si>
  <si>
    <t>Cuban Sunrise</t>
  </si>
  <si>
    <t>Elizabeth Cronin</t>
  </si>
  <si>
    <t>beautiful color and tones, pleasing composition, nice and sharp, very well exposed</t>
  </si>
  <si>
    <t>Cyprus Hills Sunset</t>
  </si>
  <si>
    <t>the colors really pop, having the trees included tells the viewer how large the cloud format is, really fits the clinic</t>
  </si>
  <si>
    <t>Power in the Sky</t>
  </si>
  <si>
    <t>stunning and cool, crop the tree out of the right side, phenomenal sky, great tones, good depth of field, well done photo, good mat choice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</si>
</sst>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4"/>
      <color indexed="10"/>
      <name val="Arial"/>
      <family val="2"/>
    </font>
    <font>
      <sz val="40"/>
      <color indexed="16"/>
      <name val="Arial"/>
      <family val="2"/>
    </font>
    <font>
      <b/>
      <sz val="16"/>
      <color indexed="16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72" fontId="19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72" fontId="19" fillId="0" borderId="28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1" fontId="29" fillId="0" borderId="27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172" fontId="29" fillId="0" borderId="28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172" fontId="19" fillId="0" borderId="30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vertical="center" wrapText="1"/>
    </xf>
    <xf numFmtId="172" fontId="19" fillId="0" borderId="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172" fontId="19" fillId="0" borderId="31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" fontId="19" fillId="0" borderId="38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" fontId="29" fillId="0" borderId="3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1" fontId="29" fillId="0" borderId="38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wrapText="1"/>
    </xf>
    <xf numFmtId="172" fontId="18" fillId="0" borderId="0" xfId="0" applyNumberFormat="1" applyFont="1" applyBorder="1" applyAlignment="1">
      <alignment vertical="center"/>
    </xf>
    <xf numFmtId="172" fontId="18" fillId="0" borderId="0" xfId="0" applyNumberFormat="1" applyFont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ian\Downloads\Clinic%20Results%20-%20Big%20Sky%20-%20Pr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026630\Downloads\Clinic%20Results%20-%20Big%20Sky%20-%20Prin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ging Data Entry"/>
      <sheetName val="Judges Comments"/>
      <sheetName val="Results Printouts"/>
      <sheetName val="Members"/>
      <sheetName val="Running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dging Data Ent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93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8" sqref="A8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47.421875" style="2" bestFit="1" customWidth="1"/>
    <col min="4" max="4" width="26.7109375" style="2" customWidth="1"/>
    <col min="5" max="5" width="6.421875" style="3" customWidth="1"/>
    <col min="6" max="6" width="6.28125" style="3" customWidth="1"/>
    <col min="7" max="7" width="6.421875" style="3" customWidth="1"/>
    <col min="8" max="8" width="8.140625" style="3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68.421875" style="4" customWidth="1"/>
    <col min="20" max="16384" width="8.8515625" style="5" customWidth="1"/>
  </cols>
  <sheetData>
    <row r="1" ht="21" customHeight="1"/>
    <row r="2" spans="1:19" s="8" customFormat="1" ht="23.25" customHeight="1">
      <c r="A2" s="6"/>
      <c r="B2" s="7"/>
      <c r="D2" s="104" t="s">
        <v>18</v>
      </c>
      <c r="E2" s="104"/>
      <c r="F2" s="104"/>
      <c r="G2" s="104"/>
      <c r="H2" s="104"/>
      <c r="I2" s="104"/>
      <c r="J2" s="104"/>
      <c r="K2" s="104"/>
      <c r="L2" s="104"/>
      <c r="M2" s="104"/>
      <c r="N2" s="9" t="s">
        <v>102</v>
      </c>
      <c r="O2" s="7"/>
      <c r="P2" s="7"/>
      <c r="Q2" s="7"/>
      <c r="R2" s="7"/>
      <c r="S2" s="10"/>
    </row>
    <row r="3" spans="1:19" s="8" customFormat="1" ht="23.25">
      <c r="A3" s="6"/>
      <c r="B3" s="7"/>
      <c r="C3" s="7"/>
      <c r="D3" s="7"/>
      <c r="E3" s="7"/>
      <c r="F3" s="7"/>
      <c r="G3" s="7"/>
      <c r="H3" s="105" t="s">
        <v>17</v>
      </c>
      <c r="I3" s="105"/>
      <c r="J3" s="103" t="s">
        <v>40</v>
      </c>
      <c r="K3" s="103"/>
      <c r="L3" s="103"/>
      <c r="M3" s="103"/>
      <c r="N3" s="103"/>
      <c r="O3" s="103"/>
      <c r="P3" s="103"/>
      <c r="Q3" s="7"/>
      <c r="R3" s="7"/>
      <c r="S3" s="10"/>
    </row>
    <row r="4" spans="1:18" ht="21" thickBot="1">
      <c r="A4" s="11"/>
      <c r="B4" s="3"/>
      <c r="C4" s="3"/>
      <c r="D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9" ht="20.25">
      <c r="C5" s="12"/>
      <c r="D5" s="12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6" t="s">
        <v>1</v>
      </c>
      <c r="R5" s="17"/>
      <c r="S5" s="18"/>
    </row>
    <row r="6" spans="1:19" ht="20.25">
      <c r="A6" s="3"/>
      <c r="C6" s="19"/>
      <c r="D6" s="19"/>
      <c r="E6" s="102" t="s">
        <v>3</v>
      </c>
      <c r="F6" s="102"/>
      <c r="G6" s="102"/>
      <c r="H6" s="102"/>
      <c r="I6" s="102" t="s">
        <v>4</v>
      </c>
      <c r="J6" s="102"/>
      <c r="K6" s="102"/>
      <c r="L6" s="102"/>
      <c r="M6" s="102" t="s">
        <v>5</v>
      </c>
      <c r="N6" s="102"/>
      <c r="O6" s="102"/>
      <c r="P6" s="102"/>
      <c r="Q6" s="21" t="s">
        <v>6</v>
      </c>
      <c r="R6" s="20"/>
      <c r="S6" s="22"/>
    </row>
    <row r="7" spans="2:19" ht="21" thickBot="1">
      <c r="B7" s="1" t="s">
        <v>8</v>
      </c>
      <c r="C7" s="23" t="s">
        <v>9</v>
      </c>
      <c r="D7" s="23" t="s">
        <v>10</v>
      </c>
      <c r="E7" s="24" t="s">
        <v>11</v>
      </c>
      <c r="F7" s="25" t="s">
        <v>11</v>
      </c>
      <c r="G7" s="25" t="s">
        <v>11</v>
      </c>
      <c r="H7" s="26" t="s">
        <v>12</v>
      </c>
      <c r="I7" s="27" t="s">
        <v>11</v>
      </c>
      <c r="J7" s="25" t="s">
        <v>11</v>
      </c>
      <c r="K7" s="25" t="s">
        <v>11</v>
      </c>
      <c r="L7" s="28" t="s">
        <v>12</v>
      </c>
      <c r="M7" s="24" t="s">
        <v>11</v>
      </c>
      <c r="N7" s="25" t="s">
        <v>11</v>
      </c>
      <c r="O7" s="25" t="s">
        <v>11</v>
      </c>
      <c r="P7" s="26" t="s">
        <v>12</v>
      </c>
      <c r="Q7" s="23" t="s">
        <v>12</v>
      </c>
      <c r="R7" s="29" t="s">
        <v>13</v>
      </c>
      <c r="S7" s="30" t="s">
        <v>14</v>
      </c>
    </row>
    <row r="8" spans="1:18" ht="20.25" customHeight="1">
      <c r="A8" s="3"/>
      <c r="B8" s="3"/>
      <c r="C8" s="3"/>
      <c r="D8" s="3"/>
      <c r="I8" s="3"/>
      <c r="J8" s="3"/>
      <c r="K8" s="3"/>
      <c r="L8" s="3"/>
      <c r="M8" s="3"/>
      <c r="N8" s="3"/>
      <c r="O8" s="3"/>
      <c r="P8" s="3"/>
      <c r="Q8" s="3"/>
      <c r="R8" s="31"/>
    </row>
    <row r="9" spans="1:18" ht="20.25" customHeight="1">
      <c r="A9" s="11"/>
      <c r="B9" s="11"/>
      <c r="C9" s="3" t="s">
        <v>22</v>
      </c>
      <c r="D9" s="32" t="s">
        <v>15</v>
      </c>
      <c r="E9" s="1">
        <f>MAX(A11:A24)</f>
        <v>14</v>
      </c>
      <c r="F9" s="1"/>
      <c r="G9" s="1"/>
      <c r="H9" s="1"/>
      <c r="R9" s="31"/>
    </row>
    <row r="10" spans="1:18" ht="9.75" customHeight="1">
      <c r="A10" s="3"/>
      <c r="E10" s="1"/>
      <c r="F10" s="1"/>
      <c r="G10" s="1"/>
      <c r="H10" s="1"/>
      <c r="I10" s="33"/>
      <c r="J10" s="33"/>
      <c r="K10" s="33"/>
      <c r="N10" s="33"/>
      <c r="O10" s="33"/>
      <c r="R10" s="31"/>
    </row>
    <row r="11" spans="1:19" ht="46.5" customHeight="1">
      <c r="A11" s="34">
        <v>1</v>
      </c>
      <c r="B11" s="34" t="s">
        <v>20</v>
      </c>
      <c r="C11" s="35" t="s">
        <v>27</v>
      </c>
      <c r="D11" s="36" t="s">
        <v>79</v>
      </c>
      <c r="E11" s="37">
        <v>7</v>
      </c>
      <c r="F11" s="38">
        <v>4</v>
      </c>
      <c r="G11" s="38">
        <v>7.5</v>
      </c>
      <c r="H11" s="39">
        <v>18.5</v>
      </c>
      <c r="I11" s="40">
        <v>6</v>
      </c>
      <c r="J11" s="41">
        <v>4</v>
      </c>
      <c r="K11" s="41">
        <v>7</v>
      </c>
      <c r="L11" s="39">
        <v>17</v>
      </c>
      <c r="M11" s="37">
        <v>7</v>
      </c>
      <c r="N11" s="42">
        <v>3</v>
      </c>
      <c r="O11" s="42">
        <v>7.5</v>
      </c>
      <c r="P11" s="39">
        <v>17.5</v>
      </c>
      <c r="Q11" s="43">
        <v>17.666666666666668</v>
      </c>
      <c r="R11" s="44" t="s">
        <v>0</v>
      </c>
      <c r="S11" s="45" t="s">
        <v>110</v>
      </c>
    </row>
    <row r="12" spans="1:19" ht="46.5" customHeight="1">
      <c r="A12" s="34">
        <f aca="true" t="shared" si="0" ref="A12:A24">A11+1</f>
        <v>2</v>
      </c>
      <c r="B12" s="34" t="s">
        <v>20</v>
      </c>
      <c r="C12" s="35" t="s">
        <v>29</v>
      </c>
      <c r="D12" s="36" t="s">
        <v>81</v>
      </c>
      <c r="E12" s="37">
        <v>6</v>
      </c>
      <c r="F12" s="38">
        <v>5</v>
      </c>
      <c r="G12" s="38">
        <v>7</v>
      </c>
      <c r="H12" s="39">
        <v>18</v>
      </c>
      <c r="I12" s="40">
        <v>6</v>
      </c>
      <c r="J12" s="42">
        <v>5</v>
      </c>
      <c r="K12" s="42">
        <v>7</v>
      </c>
      <c r="L12" s="39">
        <v>18</v>
      </c>
      <c r="M12" s="37">
        <v>6</v>
      </c>
      <c r="N12" s="42">
        <v>4</v>
      </c>
      <c r="O12" s="42">
        <v>7</v>
      </c>
      <c r="P12" s="39">
        <v>17</v>
      </c>
      <c r="Q12" s="43">
        <v>17.666666666666668</v>
      </c>
      <c r="R12" s="44" t="s">
        <v>0</v>
      </c>
      <c r="S12" s="45" t="s">
        <v>112</v>
      </c>
    </row>
    <row r="13" spans="1:19" ht="46.5" customHeight="1">
      <c r="A13" s="34">
        <f t="shared" si="0"/>
        <v>3</v>
      </c>
      <c r="B13" s="34" t="s">
        <v>20</v>
      </c>
      <c r="C13" s="35" t="s">
        <v>24</v>
      </c>
      <c r="D13" s="36" t="s">
        <v>76</v>
      </c>
      <c r="E13" s="37">
        <v>6</v>
      </c>
      <c r="F13" s="38">
        <v>7</v>
      </c>
      <c r="G13" s="38">
        <v>7</v>
      </c>
      <c r="H13" s="39">
        <v>20</v>
      </c>
      <c r="I13" s="40">
        <v>6</v>
      </c>
      <c r="J13" s="42">
        <v>7</v>
      </c>
      <c r="K13" s="42">
        <v>6</v>
      </c>
      <c r="L13" s="39">
        <v>19</v>
      </c>
      <c r="M13" s="37">
        <v>7</v>
      </c>
      <c r="N13" s="42">
        <v>8</v>
      </c>
      <c r="O13" s="42">
        <v>7</v>
      </c>
      <c r="P13" s="39">
        <v>22</v>
      </c>
      <c r="Q13" s="43">
        <v>20.333333333333332</v>
      </c>
      <c r="R13" s="44" t="s">
        <v>0</v>
      </c>
      <c r="S13" s="45" t="s">
        <v>108</v>
      </c>
    </row>
    <row r="14" spans="1:19" ht="46.5" customHeight="1">
      <c r="A14" s="34">
        <f t="shared" si="0"/>
        <v>4</v>
      </c>
      <c r="B14" s="34" t="s">
        <v>20</v>
      </c>
      <c r="C14" s="35" t="s">
        <v>146</v>
      </c>
      <c r="D14" s="36" t="s">
        <v>147</v>
      </c>
      <c r="E14" s="46">
        <v>7.5</v>
      </c>
      <c r="F14" s="42">
        <v>7</v>
      </c>
      <c r="G14" s="42">
        <v>7.5</v>
      </c>
      <c r="H14" s="47">
        <v>22</v>
      </c>
      <c r="I14" s="41">
        <v>7</v>
      </c>
      <c r="J14" s="42">
        <v>6.5</v>
      </c>
      <c r="K14" s="42">
        <v>7</v>
      </c>
      <c r="L14" s="47">
        <v>20.5</v>
      </c>
      <c r="M14" s="46">
        <v>7.5</v>
      </c>
      <c r="N14" s="42">
        <v>8</v>
      </c>
      <c r="O14" s="42">
        <v>7.5</v>
      </c>
      <c r="P14" s="47">
        <v>23</v>
      </c>
      <c r="Q14" s="48">
        <v>21.833333333333332</v>
      </c>
      <c r="R14" s="44" t="s">
        <v>0</v>
      </c>
      <c r="S14" s="45" t="s">
        <v>170</v>
      </c>
    </row>
    <row r="15" spans="1:19" ht="46.5" customHeight="1">
      <c r="A15" s="34">
        <f t="shared" si="0"/>
        <v>5</v>
      </c>
      <c r="B15" s="34" t="s">
        <v>20</v>
      </c>
      <c r="C15" s="35" t="s">
        <v>32</v>
      </c>
      <c r="D15" s="36" t="s">
        <v>83</v>
      </c>
      <c r="E15" s="37">
        <v>7</v>
      </c>
      <c r="F15" s="38">
        <v>8</v>
      </c>
      <c r="G15" s="38">
        <v>7.5</v>
      </c>
      <c r="H15" s="39">
        <v>22.5</v>
      </c>
      <c r="I15" s="40">
        <v>6.5</v>
      </c>
      <c r="J15" s="42">
        <v>8</v>
      </c>
      <c r="K15" s="42">
        <v>7.5</v>
      </c>
      <c r="L15" s="39">
        <v>22</v>
      </c>
      <c r="M15" s="37">
        <v>6.5</v>
      </c>
      <c r="N15" s="42">
        <v>7</v>
      </c>
      <c r="O15" s="42">
        <v>8</v>
      </c>
      <c r="P15" s="39">
        <v>21.5</v>
      </c>
      <c r="Q15" s="43">
        <v>22</v>
      </c>
      <c r="R15" s="44" t="s">
        <v>2</v>
      </c>
      <c r="S15" s="45" t="s">
        <v>114</v>
      </c>
    </row>
    <row r="16" spans="1:19" ht="46.5" customHeight="1">
      <c r="A16" s="34">
        <f t="shared" si="0"/>
        <v>6</v>
      </c>
      <c r="B16" s="34" t="s">
        <v>20</v>
      </c>
      <c r="C16" s="35" t="s">
        <v>35</v>
      </c>
      <c r="D16" s="36" t="s">
        <v>86</v>
      </c>
      <c r="E16" s="37">
        <v>7.5</v>
      </c>
      <c r="F16" s="38">
        <v>7</v>
      </c>
      <c r="G16" s="38">
        <v>8</v>
      </c>
      <c r="H16" s="39">
        <v>22.5</v>
      </c>
      <c r="I16" s="40">
        <v>7</v>
      </c>
      <c r="J16" s="42">
        <v>7</v>
      </c>
      <c r="K16" s="42">
        <v>7.5</v>
      </c>
      <c r="L16" s="39">
        <v>21.5</v>
      </c>
      <c r="M16" s="37">
        <v>7.5</v>
      </c>
      <c r="N16" s="42">
        <v>7</v>
      </c>
      <c r="O16" s="42">
        <v>8</v>
      </c>
      <c r="P16" s="39">
        <v>22.5</v>
      </c>
      <c r="Q16" s="43">
        <v>22.166666666666668</v>
      </c>
      <c r="R16" s="44" t="s">
        <v>2</v>
      </c>
      <c r="S16" s="45" t="s">
        <v>154</v>
      </c>
    </row>
    <row r="17" spans="1:19" ht="46.5" customHeight="1">
      <c r="A17" s="34">
        <f t="shared" si="0"/>
        <v>7</v>
      </c>
      <c r="B17" s="34" t="s">
        <v>20</v>
      </c>
      <c r="C17" s="35" t="s">
        <v>34</v>
      </c>
      <c r="D17" s="36" t="s">
        <v>85</v>
      </c>
      <c r="E17" s="37">
        <v>7</v>
      </c>
      <c r="F17" s="38">
        <v>7.5</v>
      </c>
      <c r="G17" s="38">
        <v>8</v>
      </c>
      <c r="H17" s="39">
        <v>22.5</v>
      </c>
      <c r="I17" s="40">
        <v>7</v>
      </c>
      <c r="J17" s="42">
        <v>7.5</v>
      </c>
      <c r="K17" s="42">
        <v>8</v>
      </c>
      <c r="L17" s="39">
        <v>22.5</v>
      </c>
      <c r="M17" s="37">
        <v>6.5</v>
      </c>
      <c r="N17" s="42">
        <v>7.5</v>
      </c>
      <c r="O17" s="42">
        <v>8</v>
      </c>
      <c r="P17" s="39">
        <v>22</v>
      </c>
      <c r="Q17" s="43">
        <v>22.333333333333332</v>
      </c>
      <c r="R17" s="44" t="s">
        <v>2</v>
      </c>
      <c r="S17" s="45" t="s">
        <v>153</v>
      </c>
    </row>
    <row r="18" spans="1:19" ht="46.5" customHeight="1">
      <c r="A18" s="34">
        <f t="shared" si="0"/>
        <v>8</v>
      </c>
      <c r="B18" s="34" t="s">
        <v>20</v>
      </c>
      <c r="C18" s="35" t="s">
        <v>31</v>
      </c>
      <c r="D18" s="36" t="s">
        <v>95</v>
      </c>
      <c r="E18" s="37">
        <v>8</v>
      </c>
      <c r="F18" s="38">
        <v>7.5</v>
      </c>
      <c r="G18" s="38">
        <v>7</v>
      </c>
      <c r="H18" s="39">
        <v>22.5</v>
      </c>
      <c r="I18" s="40">
        <v>8</v>
      </c>
      <c r="J18" s="42">
        <v>7.5</v>
      </c>
      <c r="K18" s="42">
        <v>7</v>
      </c>
      <c r="L18" s="39">
        <v>22.5</v>
      </c>
      <c r="M18" s="37">
        <v>8</v>
      </c>
      <c r="N18" s="42">
        <v>7.5</v>
      </c>
      <c r="O18" s="42">
        <v>7</v>
      </c>
      <c r="P18" s="39">
        <v>22.5</v>
      </c>
      <c r="Q18" s="43">
        <v>22.5</v>
      </c>
      <c r="R18" s="44" t="s">
        <v>2</v>
      </c>
      <c r="S18" s="45" t="s">
        <v>113</v>
      </c>
    </row>
    <row r="19" spans="1:19" ht="46.5" customHeight="1">
      <c r="A19" s="34">
        <f t="shared" si="0"/>
        <v>9</v>
      </c>
      <c r="B19" s="34" t="s">
        <v>20</v>
      </c>
      <c r="C19" s="35" t="s">
        <v>26</v>
      </c>
      <c r="D19" s="36" t="s">
        <v>78</v>
      </c>
      <c r="E19" s="37">
        <v>6</v>
      </c>
      <c r="F19" s="38">
        <v>8</v>
      </c>
      <c r="G19" s="38">
        <v>8</v>
      </c>
      <c r="H19" s="39">
        <v>22</v>
      </c>
      <c r="I19" s="40">
        <v>7</v>
      </c>
      <c r="J19" s="38">
        <v>8</v>
      </c>
      <c r="K19" s="38">
        <v>8</v>
      </c>
      <c r="L19" s="39">
        <v>23</v>
      </c>
      <c r="M19" s="37">
        <v>7</v>
      </c>
      <c r="N19" s="42">
        <v>9</v>
      </c>
      <c r="O19" s="42">
        <v>7</v>
      </c>
      <c r="P19" s="39">
        <v>23</v>
      </c>
      <c r="Q19" s="43">
        <v>22.666666666666668</v>
      </c>
      <c r="R19" s="44" t="s">
        <v>2</v>
      </c>
      <c r="S19" s="45" t="s">
        <v>109</v>
      </c>
    </row>
    <row r="20" spans="1:19" ht="46.5" customHeight="1">
      <c r="A20" s="34">
        <f t="shared" si="0"/>
        <v>10</v>
      </c>
      <c r="B20" s="34" t="s">
        <v>20</v>
      </c>
      <c r="C20" s="35" t="s">
        <v>30</v>
      </c>
      <c r="D20" s="36" t="s">
        <v>82</v>
      </c>
      <c r="E20" s="37">
        <v>7.5</v>
      </c>
      <c r="F20" s="38">
        <v>8</v>
      </c>
      <c r="G20" s="38">
        <v>8</v>
      </c>
      <c r="H20" s="39">
        <v>23.5</v>
      </c>
      <c r="I20" s="40">
        <v>7</v>
      </c>
      <c r="J20" s="42">
        <v>7.5</v>
      </c>
      <c r="K20" s="42">
        <v>8</v>
      </c>
      <c r="L20" s="39">
        <v>22.5</v>
      </c>
      <c r="M20" s="37">
        <v>7.5</v>
      </c>
      <c r="N20" s="42">
        <v>7.5</v>
      </c>
      <c r="O20" s="42">
        <v>8</v>
      </c>
      <c r="P20" s="39">
        <v>23</v>
      </c>
      <c r="Q20" s="43">
        <v>23</v>
      </c>
      <c r="R20" s="44" t="s">
        <v>2</v>
      </c>
      <c r="S20" s="45" t="s">
        <v>152</v>
      </c>
    </row>
    <row r="21" spans="1:19" ht="46.5" customHeight="1">
      <c r="A21" s="34">
        <f t="shared" si="0"/>
        <v>11</v>
      </c>
      <c r="B21" s="34" t="s">
        <v>20</v>
      </c>
      <c r="C21" s="35" t="s">
        <v>33</v>
      </c>
      <c r="D21" s="36" t="s">
        <v>84</v>
      </c>
      <c r="E21" s="37">
        <v>7</v>
      </c>
      <c r="F21" s="38">
        <v>8</v>
      </c>
      <c r="G21" s="38">
        <v>8</v>
      </c>
      <c r="H21" s="39">
        <v>23</v>
      </c>
      <c r="I21" s="40">
        <v>7</v>
      </c>
      <c r="J21" s="42">
        <v>8</v>
      </c>
      <c r="K21" s="42">
        <v>8</v>
      </c>
      <c r="L21" s="39">
        <v>23</v>
      </c>
      <c r="M21" s="37">
        <v>8</v>
      </c>
      <c r="N21" s="42">
        <v>8</v>
      </c>
      <c r="O21" s="42">
        <v>7</v>
      </c>
      <c r="P21" s="39">
        <v>23</v>
      </c>
      <c r="Q21" s="43">
        <v>23</v>
      </c>
      <c r="R21" s="44" t="s">
        <v>2</v>
      </c>
      <c r="S21" s="45" t="s">
        <v>115</v>
      </c>
    </row>
    <row r="22" spans="1:19" ht="46.5" customHeight="1">
      <c r="A22" s="34">
        <f t="shared" si="0"/>
        <v>12</v>
      </c>
      <c r="B22" s="34" t="s">
        <v>20</v>
      </c>
      <c r="C22" s="35" t="s">
        <v>25</v>
      </c>
      <c r="D22" s="36" t="s">
        <v>77</v>
      </c>
      <c r="E22" s="37">
        <v>8</v>
      </c>
      <c r="F22" s="38">
        <v>8.5</v>
      </c>
      <c r="G22" s="38">
        <v>8</v>
      </c>
      <c r="H22" s="39">
        <v>24.5</v>
      </c>
      <c r="I22" s="40">
        <v>7</v>
      </c>
      <c r="J22" s="42">
        <v>8.5</v>
      </c>
      <c r="K22" s="42">
        <v>8</v>
      </c>
      <c r="L22" s="39">
        <v>23.5</v>
      </c>
      <c r="M22" s="37">
        <v>7</v>
      </c>
      <c r="N22" s="42">
        <v>9</v>
      </c>
      <c r="O22" s="42">
        <v>7</v>
      </c>
      <c r="P22" s="39">
        <v>23</v>
      </c>
      <c r="Q22" s="43">
        <v>23.666666666666668</v>
      </c>
      <c r="R22" s="44" t="s">
        <v>2</v>
      </c>
      <c r="S22" s="45" t="s">
        <v>151</v>
      </c>
    </row>
    <row r="23" spans="1:19" ht="46.5" customHeight="1">
      <c r="A23" s="34">
        <f t="shared" si="0"/>
        <v>13</v>
      </c>
      <c r="B23" s="34" t="s">
        <v>20</v>
      </c>
      <c r="C23" s="35" t="s">
        <v>36</v>
      </c>
      <c r="D23" s="36" t="s">
        <v>92</v>
      </c>
      <c r="E23" s="37">
        <v>8</v>
      </c>
      <c r="F23" s="38">
        <v>10</v>
      </c>
      <c r="G23" s="38">
        <v>7.5</v>
      </c>
      <c r="H23" s="39">
        <v>25.5</v>
      </c>
      <c r="I23" s="40">
        <v>8</v>
      </c>
      <c r="J23" s="42">
        <v>10</v>
      </c>
      <c r="K23" s="42">
        <v>7</v>
      </c>
      <c r="L23" s="39">
        <v>25</v>
      </c>
      <c r="M23" s="37">
        <v>8</v>
      </c>
      <c r="N23" s="42">
        <v>9.5</v>
      </c>
      <c r="O23" s="42">
        <v>8</v>
      </c>
      <c r="P23" s="39">
        <v>25.5</v>
      </c>
      <c r="Q23" s="43">
        <v>25.333333333333332</v>
      </c>
      <c r="R23" s="44" t="s">
        <v>2</v>
      </c>
      <c r="S23" s="45" t="s">
        <v>116</v>
      </c>
    </row>
    <row r="24" spans="1:19" ht="46.5" customHeight="1">
      <c r="A24" s="34">
        <f t="shared" si="0"/>
        <v>14</v>
      </c>
      <c r="B24" s="34" t="s">
        <v>20</v>
      </c>
      <c r="C24" s="49" t="s">
        <v>28</v>
      </c>
      <c r="D24" s="50" t="s">
        <v>80</v>
      </c>
      <c r="E24" s="51">
        <v>8.5</v>
      </c>
      <c r="F24" s="52">
        <v>9.5</v>
      </c>
      <c r="G24" s="52">
        <v>8.5</v>
      </c>
      <c r="H24" s="53">
        <v>26.5</v>
      </c>
      <c r="I24" s="54">
        <v>7.5</v>
      </c>
      <c r="J24" s="55">
        <v>9.5</v>
      </c>
      <c r="K24" s="55">
        <v>8</v>
      </c>
      <c r="L24" s="53">
        <v>25</v>
      </c>
      <c r="M24" s="51">
        <v>7.5</v>
      </c>
      <c r="N24" s="55">
        <v>9</v>
      </c>
      <c r="O24" s="55">
        <v>8.5</v>
      </c>
      <c r="P24" s="53">
        <v>25</v>
      </c>
      <c r="Q24" s="56">
        <v>25.5</v>
      </c>
      <c r="R24" s="57" t="s">
        <v>7</v>
      </c>
      <c r="S24" s="58" t="s">
        <v>111</v>
      </c>
    </row>
    <row r="25" spans="1:19" ht="14.25" customHeight="1">
      <c r="A25" s="59"/>
      <c r="B25" s="59"/>
      <c r="C25" s="60"/>
      <c r="D25" s="60"/>
      <c r="E25" s="59"/>
      <c r="F25" s="59"/>
      <c r="G25" s="59"/>
      <c r="H25" s="61"/>
      <c r="I25" s="59"/>
      <c r="J25" s="62"/>
      <c r="K25" s="62"/>
      <c r="L25" s="61"/>
      <c r="M25" s="59"/>
      <c r="N25" s="62"/>
      <c r="O25" s="62"/>
      <c r="P25" s="61"/>
      <c r="Q25" s="61"/>
      <c r="R25" s="59"/>
      <c r="S25" s="63"/>
    </row>
    <row r="26" spans="1:17" ht="46.5" customHeight="1">
      <c r="A26" s="3">
        <f>MAX(A11:A25)</f>
        <v>14</v>
      </c>
      <c r="B26" s="3"/>
      <c r="C26" s="3" t="s">
        <v>23</v>
      </c>
      <c r="D26" s="32" t="s">
        <v>15</v>
      </c>
      <c r="E26" s="1">
        <f>MAX(A28:A43)-E9</f>
        <v>15</v>
      </c>
      <c r="F26" s="1"/>
      <c r="G26" s="1"/>
      <c r="H26" s="64"/>
      <c r="J26" s="33"/>
      <c r="K26" s="33"/>
      <c r="L26" s="64"/>
      <c r="N26" s="33"/>
      <c r="O26" s="33"/>
      <c r="P26" s="64"/>
      <c r="Q26" s="64"/>
    </row>
    <row r="27" spans="1:19" ht="9.75" customHeight="1">
      <c r="A27" s="65"/>
      <c r="B27" s="65"/>
      <c r="C27" s="66"/>
      <c r="D27" s="66"/>
      <c r="E27" s="65"/>
      <c r="F27" s="65"/>
      <c r="G27" s="65"/>
      <c r="H27" s="67"/>
      <c r="I27" s="65"/>
      <c r="J27" s="68"/>
      <c r="K27" s="68"/>
      <c r="L27" s="67"/>
      <c r="M27" s="65"/>
      <c r="N27" s="68"/>
      <c r="O27" s="68"/>
      <c r="P27" s="67"/>
      <c r="Q27" s="67"/>
      <c r="R27" s="65"/>
      <c r="S27" s="69"/>
    </row>
    <row r="28" spans="1:19" ht="46.5" customHeight="1">
      <c r="A28" s="34">
        <f>A26+1</f>
        <v>15</v>
      </c>
      <c r="B28" s="34" t="s">
        <v>16</v>
      </c>
      <c r="C28" s="35" t="s">
        <v>42</v>
      </c>
      <c r="D28" s="36" t="s">
        <v>89</v>
      </c>
      <c r="E28" s="37">
        <v>6</v>
      </c>
      <c r="F28" s="38">
        <v>5</v>
      </c>
      <c r="G28" s="38">
        <v>7</v>
      </c>
      <c r="H28" s="39">
        <v>18</v>
      </c>
      <c r="I28" s="40">
        <v>6</v>
      </c>
      <c r="J28" s="42">
        <v>5</v>
      </c>
      <c r="K28" s="42">
        <v>6.5</v>
      </c>
      <c r="L28" s="39">
        <v>17.5</v>
      </c>
      <c r="M28" s="37">
        <v>5.5</v>
      </c>
      <c r="N28" s="42">
        <v>5</v>
      </c>
      <c r="O28" s="42">
        <v>6</v>
      </c>
      <c r="P28" s="39">
        <v>16.5</v>
      </c>
      <c r="Q28" s="43">
        <v>17.333333333333332</v>
      </c>
      <c r="R28" s="44" t="s">
        <v>0</v>
      </c>
      <c r="S28" s="45" t="s">
        <v>121</v>
      </c>
    </row>
    <row r="29" spans="1:19" ht="46.5" customHeight="1">
      <c r="A29" s="34">
        <f>A28+1</f>
        <v>16</v>
      </c>
      <c r="B29" s="34" t="s">
        <v>16</v>
      </c>
      <c r="C29" s="35" t="s">
        <v>103</v>
      </c>
      <c r="D29" s="36" t="s">
        <v>104</v>
      </c>
      <c r="E29" s="37">
        <v>6</v>
      </c>
      <c r="F29" s="38">
        <v>6</v>
      </c>
      <c r="G29" s="38">
        <v>7</v>
      </c>
      <c r="H29" s="39">
        <v>19</v>
      </c>
      <c r="I29" s="40">
        <v>6</v>
      </c>
      <c r="J29" s="42">
        <v>6</v>
      </c>
      <c r="K29" s="42">
        <v>7</v>
      </c>
      <c r="L29" s="39">
        <v>19</v>
      </c>
      <c r="M29" s="37">
        <v>5</v>
      </c>
      <c r="N29" s="42">
        <v>6</v>
      </c>
      <c r="O29" s="42">
        <v>6</v>
      </c>
      <c r="P29" s="39">
        <v>17</v>
      </c>
      <c r="Q29" s="43">
        <v>18.3</v>
      </c>
      <c r="R29" s="44" t="s">
        <v>0</v>
      </c>
      <c r="S29" s="45" t="s">
        <v>123</v>
      </c>
    </row>
    <row r="30" spans="1:19" ht="46.5" customHeight="1">
      <c r="A30" s="34">
        <f>A28+1</f>
        <v>16</v>
      </c>
      <c r="B30" s="34" t="s">
        <v>16</v>
      </c>
      <c r="C30" s="71" t="s">
        <v>40</v>
      </c>
      <c r="D30" s="70" t="s">
        <v>88</v>
      </c>
      <c r="E30" s="37">
        <v>6</v>
      </c>
      <c r="F30" s="38">
        <v>6</v>
      </c>
      <c r="G30" s="38">
        <v>7</v>
      </c>
      <c r="H30" s="39">
        <v>19</v>
      </c>
      <c r="I30" s="40">
        <v>6</v>
      </c>
      <c r="J30" s="42">
        <v>6</v>
      </c>
      <c r="K30" s="42">
        <v>6</v>
      </c>
      <c r="L30" s="39">
        <v>18</v>
      </c>
      <c r="M30" s="37">
        <v>5.5</v>
      </c>
      <c r="N30" s="42">
        <v>5</v>
      </c>
      <c r="O30" s="42">
        <v>6.5</v>
      </c>
      <c r="P30" s="39">
        <v>17</v>
      </c>
      <c r="Q30" s="43">
        <v>18</v>
      </c>
      <c r="R30" s="44" t="s">
        <v>0</v>
      </c>
      <c r="S30" s="45" t="s">
        <v>119</v>
      </c>
    </row>
    <row r="31" spans="1:19" ht="46.5" customHeight="1">
      <c r="A31" s="34">
        <f aca="true" t="shared" si="1" ref="A31:A43">A30+1</f>
        <v>17</v>
      </c>
      <c r="B31" s="34" t="s">
        <v>16</v>
      </c>
      <c r="C31" s="35" t="s">
        <v>47</v>
      </c>
      <c r="D31" s="36" t="s">
        <v>79</v>
      </c>
      <c r="E31" s="37">
        <v>6.5</v>
      </c>
      <c r="F31" s="38">
        <v>6</v>
      </c>
      <c r="G31" s="38">
        <v>7</v>
      </c>
      <c r="H31" s="39">
        <v>19.5</v>
      </c>
      <c r="I31" s="40">
        <v>6.5</v>
      </c>
      <c r="J31" s="42">
        <v>6</v>
      </c>
      <c r="K31" s="42">
        <v>7</v>
      </c>
      <c r="L31" s="39">
        <v>19.5</v>
      </c>
      <c r="M31" s="37">
        <v>6.5</v>
      </c>
      <c r="N31" s="42">
        <v>6</v>
      </c>
      <c r="O31" s="42">
        <v>7</v>
      </c>
      <c r="P31" s="39">
        <v>19.5</v>
      </c>
      <c r="Q31" s="43">
        <v>19.5</v>
      </c>
      <c r="R31" s="44" t="s">
        <v>0</v>
      </c>
      <c r="S31" s="45" t="s">
        <v>127</v>
      </c>
    </row>
    <row r="32" spans="1:19" ht="46.5" customHeight="1">
      <c r="A32" s="34">
        <f t="shared" si="1"/>
        <v>18</v>
      </c>
      <c r="B32" s="34" t="s">
        <v>16</v>
      </c>
      <c r="C32" s="35" t="s">
        <v>44</v>
      </c>
      <c r="D32" s="36" t="s">
        <v>95</v>
      </c>
      <c r="E32" s="37">
        <v>7</v>
      </c>
      <c r="F32" s="38">
        <v>7.5</v>
      </c>
      <c r="G32" s="38">
        <v>7</v>
      </c>
      <c r="H32" s="39">
        <v>21.5</v>
      </c>
      <c r="I32" s="40">
        <v>6</v>
      </c>
      <c r="J32" s="42">
        <v>7.5</v>
      </c>
      <c r="K32" s="42">
        <v>6.5</v>
      </c>
      <c r="L32" s="39">
        <v>20</v>
      </c>
      <c r="M32" s="37">
        <v>7.5</v>
      </c>
      <c r="N32" s="42">
        <v>6</v>
      </c>
      <c r="O32" s="42">
        <v>7</v>
      </c>
      <c r="P32" s="39">
        <v>20.5</v>
      </c>
      <c r="Q32" s="43">
        <v>20.666666666666668</v>
      </c>
      <c r="R32" s="44" t="s">
        <v>0</v>
      </c>
      <c r="S32" s="4" t="s">
        <v>125</v>
      </c>
    </row>
    <row r="33" spans="1:19" ht="46.5" customHeight="1">
      <c r="A33" s="34">
        <f t="shared" si="1"/>
        <v>19</v>
      </c>
      <c r="B33" s="34" t="s">
        <v>16</v>
      </c>
      <c r="C33" s="71" t="s">
        <v>37</v>
      </c>
      <c r="D33" s="70" t="s">
        <v>83</v>
      </c>
      <c r="E33" s="37">
        <v>7</v>
      </c>
      <c r="F33" s="38">
        <v>7</v>
      </c>
      <c r="G33" s="38">
        <v>7</v>
      </c>
      <c r="H33" s="39">
        <v>21</v>
      </c>
      <c r="I33" s="40">
        <v>6</v>
      </c>
      <c r="J33" s="42">
        <v>7</v>
      </c>
      <c r="K33" s="42">
        <v>6</v>
      </c>
      <c r="L33" s="39">
        <v>19</v>
      </c>
      <c r="M33" s="37">
        <v>7.5</v>
      </c>
      <c r="N33" s="42">
        <v>8</v>
      </c>
      <c r="O33" s="42">
        <v>7</v>
      </c>
      <c r="P33" s="39">
        <v>22.5</v>
      </c>
      <c r="Q33" s="43">
        <v>20.833333333333332</v>
      </c>
      <c r="R33" s="44" t="s">
        <v>0</v>
      </c>
      <c r="S33" s="45" t="s">
        <v>118</v>
      </c>
    </row>
    <row r="34" spans="1:19" ht="46.5" customHeight="1">
      <c r="A34" s="34">
        <f t="shared" si="1"/>
        <v>20</v>
      </c>
      <c r="B34" s="34" t="s">
        <v>16</v>
      </c>
      <c r="C34" s="35" t="s">
        <v>38</v>
      </c>
      <c r="D34" s="70" t="s">
        <v>87</v>
      </c>
      <c r="E34" s="37">
        <v>7</v>
      </c>
      <c r="F34" s="38">
        <v>7</v>
      </c>
      <c r="G34" s="38">
        <v>7.5</v>
      </c>
      <c r="H34" s="39">
        <v>21.5</v>
      </c>
      <c r="I34" s="40">
        <v>7</v>
      </c>
      <c r="J34" s="42">
        <v>7.5</v>
      </c>
      <c r="K34" s="42">
        <v>6.5</v>
      </c>
      <c r="L34" s="39">
        <v>21</v>
      </c>
      <c r="M34" s="37">
        <v>7</v>
      </c>
      <c r="N34" s="42">
        <v>7.5</v>
      </c>
      <c r="O34" s="42">
        <v>6.5</v>
      </c>
      <c r="P34" s="39">
        <v>21</v>
      </c>
      <c r="Q34" s="43">
        <v>21.166666666666668</v>
      </c>
      <c r="R34" s="44" t="s">
        <v>0</v>
      </c>
      <c r="S34" s="45" t="s">
        <v>155</v>
      </c>
    </row>
    <row r="35" spans="1:19" ht="46.5" customHeight="1">
      <c r="A35" s="34">
        <f t="shared" si="1"/>
        <v>21</v>
      </c>
      <c r="B35" s="34" t="s">
        <v>16</v>
      </c>
      <c r="C35" s="35" t="s">
        <v>107</v>
      </c>
      <c r="D35" s="36" t="s">
        <v>90</v>
      </c>
      <c r="E35" s="37">
        <v>6.5</v>
      </c>
      <c r="F35" s="38">
        <v>8</v>
      </c>
      <c r="G35" s="38">
        <v>7</v>
      </c>
      <c r="H35" s="39">
        <v>21.5</v>
      </c>
      <c r="I35" s="40">
        <v>6.5</v>
      </c>
      <c r="J35" s="42">
        <v>8</v>
      </c>
      <c r="K35" s="42">
        <v>7.5</v>
      </c>
      <c r="L35" s="39">
        <v>22</v>
      </c>
      <c r="M35" s="37">
        <v>6</v>
      </c>
      <c r="N35" s="42">
        <v>7</v>
      </c>
      <c r="O35" s="42">
        <v>7</v>
      </c>
      <c r="P35" s="39">
        <v>20</v>
      </c>
      <c r="Q35" s="43">
        <v>21.166666666666668</v>
      </c>
      <c r="R35" s="44" t="s">
        <v>0</v>
      </c>
      <c r="S35" s="45" t="s">
        <v>122</v>
      </c>
    </row>
    <row r="36" spans="1:19" ht="46.5" customHeight="1">
      <c r="A36" s="34">
        <f t="shared" si="1"/>
        <v>22</v>
      </c>
      <c r="B36" s="34" t="s">
        <v>16</v>
      </c>
      <c r="C36" s="35" t="s">
        <v>46</v>
      </c>
      <c r="D36" s="36" t="s">
        <v>93</v>
      </c>
      <c r="E36" s="37">
        <v>7</v>
      </c>
      <c r="F36" s="38">
        <v>7.5</v>
      </c>
      <c r="G36" s="38">
        <v>7</v>
      </c>
      <c r="H36" s="39">
        <v>21.5</v>
      </c>
      <c r="I36" s="40">
        <v>7</v>
      </c>
      <c r="J36" s="42">
        <v>7.5</v>
      </c>
      <c r="K36" s="42">
        <v>7</v>
      </c>
      <c r="L36" s="39">
        <v>21.5</v>
      </c>
      <c r="M36" s="37">
        <v>7</v>
      </c>
      <c r="N36" s="42">
        <v>7</v>
      </c>
      <c r="O36" s="42">
        <v>7</v>
      </c>
      <c r="P36" s="39">
        <v>21</v>
      </c>
      <c r="Q36" s="43">
        <v>21.333333333333332</v>
      </c>
      <c r="R36" s="44" t="s">
        <v>0</v>
      </c>
      <c r="S36" s="45" t="s">
        <v>156</v>
      </c>
    </row>
    <row r="37" spans="1:19" ht="46.5" customHeight="1">
      <c r="A37" s="34">
        <f t="shared" si="1"/>
        <v>23</v>
      </c>
      <c r="B37" s="34" t="s">
        <v>16</v>
      </c>
      <c r="C37" s="35" t="s">
        <v>48</v>
      </c>
      <c r="D37" s="36" t="s">
        <v>77</v>
      </c>
      <c r="E37" s="37">
        <v>7</v>
      </c>
      <c r="F37" s="38">
        <v>7.5</v>
      </c>
      <c r="G37" s="38">
        <v>7</v>
      </c>
      <c r="H37" s="39">
        <v>21.5</v>
      </c>
      <c r="I37" s="40">
        <v>7</v>
      </c>
      <c r="J37" s="42">
        <v>7.5</v>
      </c>
      <c r="K37" s="42">
        <v>7</v>
      </c>
      <c r="L37" s="39">
        <v>21.5</v>
      </c>
      <c r="M37" s="37">
        <v>7</v>
      </c>
      <c r="N37" s="42">
        <v>7.5</v>
      </c>
      <c r="O37" s="42">
        <v>8</v>
      </c>
      <c r="P37" s="39">
        <v>22.5</v>
      </c>
      <c r="Q37" s="43">
        <v>21.833333333333332</v>
      </c>
      <c r="R37" s="44" t="s">
        <v>0</v>
      </c>
      <c r="S37" s="45" t="s">
        <v>128</v>
      </c>
    </row>
    <row r="38" spans="1:19" ht="46.5" customHeight="1">
      <c r="A38" s="34">
        <f t="shared" si="1"/>
        <v>24</v>
      </c>
      <c r="B38" s="34" t="s">
        <v>16</v>
      </c>
      <c r="C38" s="35" t="s">
        <v>39</v>
      </c>
      <c r="D38" s="70" t="s">
        <v>86</v>
      </c>
      <c r="E38" s="37">
        <v>7.5</v>
      </c>
      <c r="F38" s="38">
        <v>8</v>
      </c>
      <c r="G38" s="38">
        <v>7.5</v>
      </c>
      <c r="H38" s="39">
        <v>23</v>
      </c>
      <c r="I38" s="40">
        <v>7</v>
      </c>
      <c r="J38" s="42">
        <v>8</v>
      </c>
      <c r="K38" s="42">
        <v>7.5</v>
      </c>
      <c r="L38" s="39">
        <v>22.5</v>
      </c>
      <c r="M38" s="37">
        <v>7.5</v>
      </c>
      <c r="N38" s="42">
        <v>8</v>
      </c>
      <c r="O38" s="42">
        <v>7.5</v>
      </c>
      <c r="P38" s="39">
        <v>23</v>
      </c>
      <c r="Q38" s="43">
        <v>22.833333333333332</v>
      </c>
      <c r="R38" s="44" t="s">
        <v>2</v>
      </c>
      <c r="S38" s="45" t="s">
        <v>117</v>
      </c>
    </row>
    <row r="39" spans="1:19" ht="46.5" customHeight="1">
      <c r="A39" s="34">
        <f t="shared" si="1"/>
        <v>25</v>
      </c>
      <c r="B39" s="34" t="s">
        <v>16</v>
      </c>
      <c r="C39" s="35" t="s">
        <v>130</v>
      </c>
      <c r="D39" s="36" t="s">
        <v>76</v>
      </c>
      <c r="E39" s="37">
        <v>8</v>
      </c>
      <c r="F39" s="38">
        <v>8</v>
      </c>
      <c r="G39" s="38">
        <v>8</v>
      </c>
      <c r="H39" s="39">
        <v>24</v>
      </c>
      <c r="I39" s="40">
        <v>8</v>
      </c>
      <c r="J39" s="42">
        <v>7.5</v>
      </c>
      <c r="K39" s="42">
        <v>7.5</v>
      </c>
      <c r="L39" s="39">
        <v>23</v>
      </c>
      <c r="M39" s="37">
        <v>7.5</v>
      </c>
      <c r="N39" s="42">
        <v>7.5</v>
      </c>
      <c r="O39" s="42">
        <v>7</v>
      </c>
      <c r="P39" s="39">
        <v>22</v>
      </c>
      <c r="Q39" s="43">
        <v>23</v>
      </c>
      <c r="R39" s="44" t="s">
        <v>2</v>
      </c>
      <c r="S39" s="45" t="s">
        <v>129</v>
      </c>
    </row>
    <row r="40" spans="1:19" ht="46.5" customHeight="1">
      <c r="A40" s="34">
        <f t="shared" si="1"/>
        <v>26</v>
      </c>
      <c r="B40" s="34" t="s">
        <v>16</v>
      </c>
      <c r="C40" s="35" t="s">
        <v>43</v>
      </c>
      <c r="D40" s="36" t="s">
        <v>91</v>
      </c>
      <c r="E40" s="37">
        <v>8</v>
      </c>
      <c r="F40" s="38">
        <v>7</v>
      </c>
      <c r="G40" s="38">
        <v>8.5</v>
      </c>
      <c r="H40" s="39">
        <v>23.5</v>
      </c>
      <c r="I40" s="40">
        <v>7</v>
      </c>
      <c r="J40" s="42">
        <v>7.5</v>
      </c>
      <c r="K40" s="42">
        <v>8.5</v>
      </c>
      <c r="L40" s="39">
        <v>23</v>
      </c>
      <c r="M40" s="37">
        <v>8</v>
      </c>
      <c r="N40" s="42">
        <v>8</v>
      </c>
      <c r="O40" s="42">
        <v>8</v>
      </c>
      <c r="P40" s="39">
        <v>24</v>
      </c>
      <c r="Q40" s="43">
        <v>23.5</v>
      </c>
      <c r="R40" s="44" t="s">
        <v>2</v>
      </c>
      <c r="S40" s="45" t="s">
        <v>124</v>
      </c>
    </row>
    <row r="41" spans="1:19" ht="46.5" customHeight="1">
      <c r="A41" s="34">
        <f t="shared" si="1"/>
        <v>27</v>
      </c>
      <c r="B41" s="34" t="s">
        <v>16</v>
      </c>
      <c r="C41" s="35" t="s">
        <v>49</v>
      </c>
      <c r="D41" s="36" t="s">
        <v>80</v>
      </c>
      <c r="E41" s="37">
        <v>8</v>
      </c>
      <c r="F41" s="38">
        <v>8.5</v>
      </c>
      <c r="G41" s="38">
        <v>9</v>
      </c>
      <c r="H41" s="39">
        <v>25.5</v>
      </c>
      <c r="I41" s="40">
        <v>8</v>
      </c>
      <c r="J41" s="42">
        <v>8.5</v>
      </c>
      <c r="K41" s="42">
        <v>7.5</v>
      </c>
      <c r="L41" s="39">
        <v>24</v>
      </c>
      <c r="M41" s="37">
        <v>6</v>
      </c>
      <c r="N41" s="42">
        <v>8</v>
      </c>
      <c r="O41" s="42">
        <v>7</v>
      </c>
      <c r="P41" s="39">
        <v>21</v>
      </c>
      <c r="Q41" s="43">
        <v>23.5</v>
      </c>
      <c r="R41" s="44" t="s">
        <v>2</v>
      </c>
      <c r="S41" s="45" t="s">
        <v>157</v>
      </c>
    </row>
    <row r="42" spans="1:19" ht="46.5" customHeight="1">
      <c r="A42" s="34">
        <f t="shared" si="1"/>
        <v>28</v>
      </c>
      <c r="B42" s="34" t="s">
        <v>16</v>
      </c>
      <c r="C42" s="35" t="s">
        <v>45</v>
      </c>
      <c r="D42" s="36" t="s">
        <v>92</v>
      </c>
      <c r="E42" s="37">
        <v>8</v>
      </c>
      <c r="F42" s="38">
        <v>8.5</v>
      </c>
      <c r="G42" s="38">
        <v>7.5</v>
      </c>
      <c r="H42" s="39">
        <v>24</v>
      </c>
      <c r="I42" s="40">
        <v>7</v>
      </c>
      <c r="J42" s="42">
        <v>8.5</v>
      </c>
      <c r="K42" s="42">
        <v>7.5</v>
      </c>
      <c r="L42" s="39">
        <v>23</v>
      </c>
      <c r="M42" s="37">
        <v>8</v>
      </c>
      <c r="N42" s="42">
        <v>8</v>
      </c>
      <c r="O42" s="42">
        <v>8</v>
      </c>
      <c r="P42" s="39">
        <v>24</v>
      </c>
      <c r="Q42" s="43">
        <v>23.666666666666668</v>
      </c>
      <c r="R42" s="44" t="s">
        <v>2</v>
      </c>
      <c r="S42" s="45" t="s">
        <v>126</v>
      </c>
    </row>
    <row r="43" spans="1:19" ht="46.5" customHeight="1">
      <c r="A43" s="34">
        <f t="shared" si="1"/>
        <v>29</v>
      </c>
      <c r="B43" s="34" t="s">
        <v>16</v>
      </c>
      <c r="C43" s="72" t="s">
        <v>41</v>
      </c>
      <c r="D43" s="73" t="s">
        <v>84</v>
      </c>
      <c r="E43" s="51">
        <v>8</v>
      </c>
      <c r="F43" s="52">
        <v>8.5</v>
      </c>
      <c r="G43" s="52">
        <v>7.5</v>
      </c>
      <c r="H43" s="53">
        <v>24</v>
      </c>
      <c r="I43" s="54">
        <v>8.5</v>
      </c>
      <c r="J43" s="55">
        <v>8.5</v>
      </c>
      <c r="K43" s="55">
        <v>7.5</v>
      </c>
      <c r="L43" s="53">
        <v>24.5</v>
      </c>
      <c r="M43" s="51">
        <v>8</v>
      </c>
      <c r="N43" s="55">
        <v>8.5</v>
      </c>
      <c r="O43" s="55">
        <v>8</v>
      </c>
      <c r="P43" s="53">
        <v>24.5</v>
      </c>
      <c r="Q43" s="56">
        <v>24.333333333333332</v>
      </c>
      <c r="R43" s="57" t="s">
        <v>7</v>
      </c>
      <c r="S43" s="58" t="s">
        <v>120</v>
      </c>
    </row>
    <row r="44" spans="1:19" ht="9.75" customHeight="1">
      <c r="A44" s="59"/>
      <c r="B44" s="59"/>
      <c r="C44" s="60"/>
      <c r="D44" s="60"/>
      <c r="E44" s="59"/>
      <c r="F44" s="59"/>
      <c r="G44" s="59"/>
      <c r="H44" s="61"/>
      <c r="I44" s="59"/>
      <c r="J44" s="62"/>
      <c r="K44" s="62"/>
      <c r="L44" s="61"/>
      <c r="M44" s="59"/>
      <c r="N44" s="62"/>
      <c r="O44" s="62"/>
      <c r="P44" s="61"/>
      <c r="Q44" s="61"/>
      <c r="R44" s="74"/>
      <c r="S44" s="63"/>
    </row>
    <row r="45" spans="1:18" ht="46.5" customHeight="1">
      <c r="A45" s="3">
        <f>MAX(A28:A44)</f>
        <v>29</v>
      </c>
      <c r="B45" s="3"/>
      <c r="C45" s="3" t="s">
        <v>21</v>
      </c>
      <c r="D45" s="32" t="s">
        <v>15</v>
      </c>
      <c r="E45" s="1">
        <f>MAX(A47:A75)-E26-E9</f>
        <v>28</v>
      </c>
      <c r="F45" s="1"/>
      <c r="G45" s="1"/>
      <c r="H45" s="64"/>
      <c r="L45" s="64"/>
      <c r="P45" s="64"/>
      <c r="Q45" s="64"/>
      <c r="R45" s="31"/>
    </row>
    <row r="46" spans="1:19" s="78" customFormat="1" ht="9.75" customHeight="1">
      <c r="A46" s="65"/>
      <c r="B46" s="65"/>
      <c r="C46" s="75"/>
      <c r="D46" s="75"/>
      <c r="E46" s="65"/>
      <c r="F46" s="65"/>
      <c r="G46" s="65"/>
      <c r="H46" s="67"/>
      <c r="I46" s="65"/>
      <c r="J46" s="65"/>
      <c r="K46" s="65"/>
      <c r="L46" s="67"/>
      <c r="M46" s="65"/>
      <c r="N46" s="65"/>
      <c r="O46" s="65"/>
      <c r="P46" s="67"/>
      <c r="Q46" s="67"/>
      <c r="R46" s="76"/>
      <c r="S46" s="77"/>
    </row>
    <row r="47" spans="1:19" ht="46.5" customHeight="1">
      <c r="A47" s="34">
        <f>A45+1</f>
        <v>30</v>
      </c>
      <c r="B47" s="34" t="s">
        <v>19</v>
      </c>
      <c r="C47" s="35" t="s">
        <v>57</v>
      </c>
      <c r="D47" s="36" t="s">
        <v>95</v>
      </c>
      <c r="E47" s="79">
        <v>6</v>
      </c>
      <c r="F47" s="80">
        <v>6.5</v>
      </c>
      <c r="G47" s="80">
        <v>7</v>
      </c>
      <c r="H47" s="81">
        <v>19.5</v>
      </c>
      <c r="I47" s="82">
        <v>6</v>
      </c>
      <c r="J47" s="83">
        <v>6.5</v>
      </c>
      <c r="K47" s="83">
        <v>6</v>
      </c>
      <c r="L47" s="84">
        <v>18.5</v>
      </c>
      <c r="M47" s="79">
        <v>6</v>
      </c>
      <c r="N47" s="83">
        <v>6</v>
      </c>
      <c r="O47" s="83">
        <v>6</v>
      </c>
      <c r="P47" s="81">
        <v>18</v>
      </c>
      <c r="Q47" s="43">
        <v>18.666666666666668</v>
      </c>
      <c r="R47" s="44" t="s">
        <v>0</v>
      </c>
      <c r="S47" s="85" t="s">
        <v>160</v>
      </c>
    </row>
    <row r="48" spans="1:19" ht="46.5" customHeight="1">
      <c r="A48" s="34">
        <f>A47+1</f>
        <v>31</v>
      </c>
      <c r="B48" s="34" t="s">
        <v>19</v>
      </c>
      <c r="C48" s="35" t="s">
        <v>73</v>
      </c>
      <c r="D48" s="36" t="s">
        <v>100</v>
      </c>
      <c r="E48" s="79">
        <v>6</v>
      </c>
      <c r="F48" s="80">
        <v>6</v>
      </c>
      <c r="G48" s="80">
        <v>6</v>
      </c>
      <c r="H48" s="81">
        <v>18</v>
      </c>
      <c r="I48" s="82">
        <v>6.5</v>
      </c>
      <c r="J48" s="83">
        <v>6</v>
      </c>
      <c r="K48" s="83">
        <v>6.5</v>
      </c>
      <c r="L48" s="84">
        <v>19</v>
      </c>
      <c r="M48" s="79">
        <v>7</v>
      </c>
      <c r="N48" s="83">
        <v>6</v>
      </c>
      <c r="O48" s="83">
        <v>6.5</v>
      </c>
      <c r="P48" s="81">
        <v>19.5</v>
      </c>
      <c r="Q48" s="43">
        <v>18.833333333333332</v>
      </c>
      <c r="R48" s="44" t="s">
        <v>0</v>
      </c>
      <c r="S48" s="90" t="s">
        <v>164</v>
      </c>
    </row>
    <row r="49" spans="1:19" ht="46.5" customHeight="1">
      <c r="A49" s="34">
        <f>A48+1</f>
        <v>32</v>
      </c>
      <c r="B49" s="34" t="s">
        <v>19</v>
      </c>
      <c r="C49" s="35" t="s">
        <v>61</v>
      </c>
      <c r="D49" s="36" t="s">
        <v>79</v>
      </c>
      <c r="E49" s="79">
        <v>7</v>
      </c>
      <c r="F49" s="80">
        <v>6</v>
      </c>
      <c r="G49" s="80">
        <v>6.5</v>
      </c>
      <c r="H49" s="81">
        <v>19.5</v>
      </c>
      <c r="I49" s="82">
        <v>6</v>
      </c>
      <c r="J49" s="83">
        <v>6</v>
      </c>
      <c r="K49" s="83">
        <v>6</v>
      </c>
      <c r="L49" s="84">
        <v>18</v>
      </c>
      <c r="M49" s="79">
        <v>7</v>
      </c>
      <c r="N49" s="83">
        <v>6</v>
      </c>
      <c r="O49" s="83">
        <v>7</v>
      </c>
      <c r="P49" s="81">
        <v>20</v>
      </c>
      <c r="Q49" s="43">
        <v>19.166666666666668</v>
      </c>
      <c r="R49" s="44" t="s">
        <v>0</v>
      </c>
      <c r="S49" s="90" t="s">
        <v>139</v>
      </c>
    </row>
    <row r="50" spans="1:19" ht="46.5" customHeight="1">
      <c r="A50" s="34">
        <f>A48+1</f>
        <v>32</v>
      </c>
      <c r="B50" s="34" t="s">
        <v>19</v>
      </c>
      <c r="C50" s="35" t="s">
        <v>67</v>
      </c>
      <c r="D50" s="36" t="s">
        <v>97</v>
      </c>
      <c r="E50" s="79">
        <v>7</v>
      </c>
      <c r="F50" s="80">
        <v>6</v>
      </c>
      <c r="G50" s="80">
        <v>6.5</v>
      </c>
      <c r="H50" s="81">
        <v>19.5</v>
      </c>
      <c r="I50" s="82">
        <v>6.5</v>
      </c>
      <c r="J50" s="83">
        <v>6</v>
      </c>
      <c r="K50" s="83">
        <v>6.5</v>
      </c>
      <c r="L50" s="84">
        <v>19</v>
      </c>
      <c r="M50" s="79">
        <v>7</v>
      </c>
      <c r="N50" s="83">
        <v>6</v>
      </c>
      <c r="O50" s="83">
        <v>6.5</v>
      </c>
      <c r="P50" s="81">
        <v>19.5</v>
      </c>
      <c r="Q50" s="43">
        <v>19.333333333333332</v>
      </c>
      <c r="R50" s="44" t="s">
        <v>0</v>
      </c>
      <c r="S50" s="90" t="s">
        <v>143</v>
      </c>
    </row>
    <row r="51" spans="1:19" ht="46.5" customHeight="1">
      <c r="A51" s="34">
        <f aca="true" t="shared" si="2" ref="A51:A75">A50+1</f>
        <v>33</v>
      </c>
      <c r="B51" s="34" t="s">
        <v>19</v>
      </c>
      <c r="C51" s="35" t="s">
        <v>59</v>
      </c>
      <c r="D51" s="36" t="s">
        <v>96</v>
      </c>
      <c r="E51" s="79">
        <v>7</v>
      </c>
      <c r="F51" s="80">
        <v>6.75</v>
      </c>
      <c r="G51" s="80">
        <v>6.5</v>
      </c>
      <c r="H51" s="81">
        <v>20.25</v>
      </c>
      <c r="I51" s="82">
        <v>6</v>
      </c>
      <c r="J51" s="83">
        <v>6.25</v>
      </c>
      <c r="K51" s="83">
        <v>6.5</v>
      </c>
      <c r="L51" s="84">
        <v>18.75</v>
      </c>
      <c r="M51" s="79">
        <v>6.5</v>
      </c>
      <c r="N51" s="83">
        <v>6.5</v>
      </c>
      <c r="O51" s="83">
        <v>6.5</v>
      </c>
      <c r="P51" s="81">
        <v>19.5</v>
      </c>
      <c r="Q51" s="43">
        <v>19.5</v>
      </c>
      <c r="R51" s="44" t="s">
        <v>0</v>
      </c>
      <c r="S51" s="90" t="s">
        <v>137</v>
      </c>
    </row>
    <row r="52" spans="1:19" ht="46.5" customHeight="1">
      <c r="A52" s="34">
        <f t="shared" si="2"/>
        <v>34</v>
      </c>
      <c r="B52" s="34" t="s">
        <v>19</v>
      </c>
      <c r="C52" s="35" t="s">
        <v>105</v>
      </c>
      <c r="D52" s="36" t="s">
        <v>104</v>
      </c>
      <c r="E52" s="79">
        <v>7</v>
      </c>
      <c r="F52" s="80">
        <v>7</v>
      </c>
      <c r="G52" s="80">
        <v>7</v>
      </c>
      <c r="H52" s="81">
        <v>21</v>
      </c>
      <c r="I52" s="82">
        <v>7</v>
      </c>
      <c r="J52" s="83">
        <v>6.5</v>
      </c>
      <c r="K52" s="83">
        <v>7</v>
      </c>
      <c r="L52" s="84">
        <v>20.5</v>
      </c>
      <c r="M52" s="79">
        <v>5</v>
      </c>
      <c r="N52" s="83">
        <v>6.5</v>
      </c>
      <c r="O52" s="83">
        <v>6.5</v>
      </c>
      <c r="P52" s="81">
        <v>18</v>
      </c>
      <c r="Q52" s="43">
        <v>19.833333333333332</v>
      </c>
      <c r="R52" s="44" t="s">
        <v>0</v>
      </c>
      <c r="S52" s="90" t="s">
        <v>169</v>
      </c>
    </row>
    <row r="53" spans="1:19" ht="46.5" customHeight="1">
      <c r="A53" s="34">
        <f t="shared" si="2"/>
        <v>35</v>
      </c>
      <c r="B53" s="34" t="s">
        <v>19</v>
      </c>
      <c r="C53" s="35" t="s">
        <v>62</v>
      </c>
      <c r="D53" s="36" t="s">
        <v>89</v>
      </c>
      <c r="E53" s="79">
        <v>7</v>
      </c>
      <c r="F53" s="80">
        <v>8</v>
      </c>
      <c r="G53" s="80">
        <v>7</v>
      </c>
      <c r="H53" s="81">
        <v>22</v>
      </c>
      <c r="I53" s="82">
        <v>7</v>
      </c>
      <c r="J53" s="83">
        <v>8</v>
      </c>
      <c r="K53" s="83">
        <v>7</v>
      </c>
      <c r="L53" s="84">
        <v>22</v>
      </c>
      <c r="M53" s="79">
        <v>5</v>
      </c>
      <c r="N53" s="83">
        <v>6</v>
      </c>
      <c r="O53" s="83">
        <v>6</v>
      </c>
      <c r="P53" s="81">
        <v>17</v>
      </c>
      <c r="Q53" s="43">
        <v>20.333333333333332</v>
      </c>
      <c r="R53" s="44" t="s">
        <v>0</v>
      </c>
      <c r="S53" s="90" t="s">
        <v>140</v>
      </c>
    </row>
    <row r="54" spans="1:19" ht="46.5" customHeight="1">
      <c r="A54" s="34">
        <f t="shared" si="2"/>
        <v>36</v>
      </c>
      <c r="B54" s="34" t="s">
        <v>19</v>
      </c>
      <c r="C54" s="35" t="s">
        <v>51</v>
      </c>
      <c r="D54" s="36" t="s">
        <v>88</v>
      </c>
      <c r="E54" s="79">
        <v>6.5</v>
      </c>
      <c r="F54" s="80">
        <v>6.5</v>
      </c>
      <c r="G54" s="80">
        <v>7</v>
      </c>
      <c r="H54" s="81">
        <v>20</v>
      </c>
      <c r="I54" s="82">
        <v>6</v>
      </c>
      <c r="J54" s="83">
        <v>7</v>
      </c>
      <c r="K54" s="83">
        <v>7.5</v>
      </c>
      <c r="L54" s="84">
        <v>20.5</v>
      </c>
      <c r="M54" s="79">
        <v>7</v>
      </c>
      <c r="N54" s="83">
        <v>7</v>
      </c>
      <c r="O54" s="83">
        <v>7.5</v>
      </c>
      <c r="P54" s="81">
        <v>21.5</v>
      </c>
      <c r="Q54" s="43">
        <v>20.666666666666668</v>
      </c>
      <c r="R54" s="44" t="s">
        <v>0</v>
      </c>
      <c r="S54" s="90" t="s">
        <v>158</v>
      </c>
    </row>
    <row r="55" spans="1:19" ht="46.5" customHeight="1">
      <c r="A55" s="34">
        <f t="shared" si="2"/>
        <v>37</v>
      </c>
      <c r="B55" s="34" t="s">
        <v>19</v>
      </c>
      <c r="C55" s="35" t="s">
        <v>72</v>
      </c>
      <c r="D55" s="36" t="s">
        <v>99</v>
      </c>
      <c r="E55" s="79">
        <v>7</v>
      </c>
      <c r="F55" s="80">
        <v>7</v>
      </c>
      <c r="G55" s="80">
        <v>7</v>
      </c>
      <c r="H55" s="81">
        <v>21</v>
      </c>
      <c r="I55" s="82">
        <v>7</v>
      </c>
      <c r="J55" s="83">
        <v>7</v>
      </c>
      <c r="K55" s="83">
        <v>7</v>
      </c>
      <c r="L55" s="84">
        <v>21</v>
      </c>
      <c r="M55" s="79">
        <v>7</v>
      </c>
      <c r="N55" s="83">
        <v>6</v>
      </c>
      <c r="O55" s="83">
        <v>7</v>
      </c>
      <c r="P55" s="81">
        <v>20</v>
      </c>
      <c r="Q55" s="43">
        <v>20.666666666666668</v>
      </c>
      <c r="R55" s="44" t="s">
        <v>0</v>
      </c>
      <c r="S55" s="90" t="s">
        <v>163</v>
      </c>
    </row>
    <row r="56" spans="1:19" ht="46.5" customHeight="1">
      <c r="A56" s="34">
        <f t="shared" si="2"/>
        <v>38</v>
      </c>
      <c r="B56" s="34" t="s">
        <v>19</v>
      </c>
      <c r="C56" s="35" t="s">
        <v>148</v>
      </c>
      <c r="D56" s="36" t="s">
        <v>147</v>
      </c>
      <c r="E56" s="86">
        <v>7</v>
      </c>
      <c r="F56" s="83">
        <v>7</v>
      </c>
      <c r="G56" s="83">
        <v>7</v>
      </c>
      <c r="H56" s="87">
        <v>21</v>
      </c>
      <c r="I56" s="88">
        <v>6.5</v>
      </c>
      <c r="J56" s="83">
        <v>7</v>
      </c>
      <c r="K56" s="83">
        <v>7</v>
      </c>
      <c r="L56" s="89">
        <v>20.5</v>
      </c>
      <c r="M56" s="86">
        <v>7</v>
      </c>
      <c r="N56" s="83">
        <v>8</v>
      </c>
      <c r="O56" s="83">
        <v>7</v>
      </c>
      <c r="P56" s="87">
        <v>22</v>
      </c>
      <c r="Q56" s="48">
        <v>21.166666666666668</v>
      </c>
      <c r="R56" s="44" t="s">
        <v>0</v>
      </c>
      <c r="S56" s="90" t="s">
        <v>171</v>
      </c>
    </row>
    <row r="57" spans="1:19" ht="46.5" customHeight="1">
      <c r="A57" s="34">
        <f t="shared" si="2"/>
        <v>39</v>
      </c>
      <c r="B57" s="34" t="s">
        <v>19</v>
      </c>
      <c r="C57" s="35" t="s">
        <v>52</v>
      </c>
      <c r="D57" s="36" t="s">
        <v>85</v>
      </c>
      <c r="E57" s="79">
        <v>7</v>
      </c>
      <c r="F57" s="80">
        <v>7</v>
      </c>
      <c r="G57" s="80">
        <v>7.5</v>
      </c>
      <c r="H57" s="81">
        <v>21.5</v>
      </c>
      <c r="I57" s="82">
        <v>7</v>
      </c>
      <c r="J57" s="83">
        <v>7.5</v>
      </c>
      <c r="K57" s="83">
        <v>7</v>
      </c>
      <c r="L57" s="84">
        <v>21.5</v>
      </c>
      <c r="M57" s="79">
        <v>7</v>
      </c>
      <c r="N57" s="83">
        <v>7</v>
      </c>
      <c r="O57" s="83">
        <v>7</v>
      </c>
      <c r="P57" s="81">
        <v>21</v>
      </c>
      <c r="Q57" s="43">
        <v>21.333333333333332</v>
      </c>
      <c r="R57" s="44" t="s">
        <v>0</v>
      </c>
      <c r="S57" s="90" t="s">
        <v>132</v>
      </c>
    </row>
    <row r="58" spans="1:19" ht="46.5" customHeight="1">
      <c r="A58" s="34">
        <f t="shared" si="2"/>
        <v>40</v>
      </c>
      <c r="B58" s="34" t="s">
        <v>19</v>
      </c>
      <c r="C58" s="35" t="s">
        <v>54</v>
      </c>
      <c r="D58" s="36" t="s">
        <v>83</v>
      </c>
      <c r="E58" s="79">
        <v>8</v>
      </c>
      <c r="F58" s="80">
        <v>6</v>
      </c>
      <c r="G58" s="80">
        <v>7</v>
      </c>
      <c r="H58" s="81">
        <v>21</v>
      </c>
      <c r="I58" s="82">
        <v>7.5</v>
      </c>
      <c r="J58" s="83">
        <v>6</v>
      </c>
      <c r="K58" s="83">
        <v>7</v>
      </c>
      <c r="L58" s="84">
        <v>20.5</v>
      </c>
      <c r="M58" s="79">
        <v>8</v>
      </c>
      <c r="N58" s="83">
        <v>7</v>
      </c>
      <c r="O58" s="83">
        <v>7.5</v>
      </c>
      <c r="P58" s="81">
        <v>22.5</v>
      </c>
      <c r="Q58" s="43">
        <v>21.333333333333332</v>
      </c>
      <c r="R58" s="44" t="s">
        <v>0</v>
      </c>
      <c r="S58" s="90" t="s">
        <v>134</v>
      </c>
    </row>
    <row r="59" spans="1:19" ht="46.5" customHeight="1">
      <c r="A59" s="34">
        <f t="shared" si="2"/>
        <v>41</v>
      </c>
      <c r="B59" s="34" t="s">
        <v>19</v>
      </c>
      <c r="C59" s="35" t="s">
        <v>75</v>
      </c>
      <c r="D59" s="36" t="s">
        <v>90</v>
      </c>
      <c r="E59" s="79">
        <v>7</v>
      </c>
      <c r="F59" s="80">
        <v>7.5</v>
      </c>
      <c r="G59" s="80">
        <v>8</v>
      </c>
      <c r="H59" s="81">
        <v>22.5</v>
      </c>
      <c r="I59" s="82">
        <v>7</v>
      </c>
      <c r="J59" s="83">
        <v>7.5</v>
      </c>
      <c r="K59" s="83">
        <v>7.5</v>
      </c>
      <c r="L59" s="84">
        <v>22</v>
      </c>
      <c r="M59" s="79">
        <v>7</v>
      </c>
      <c r="N59" s="83">
        <v>7</v>
      </c>
      <c r="O59" s="83">
        <v>7.5</v>
      </c>
      <c r="P59" s="81">
        <v>21.5</v>
      </c>
      <c r="Q59" s="43">
        <v>22</v>
      </c>
      <c r="R59" s="44" t="s">
        <v>2</v>
      </c>
      <c r="S59" s="90" t="s">
        <v>166</v>
      </c>
    </row>
    <row r="60" spans="1:19" ht="46.5" customHeight="1">
      <c r="A60" s="34">
        <f t="shared" si="2"/>
        <v>42</v>
      </c>
      <c r="B60" s="34" t="s">
        <v>19</v>
      </c>
      <c r="C60" s="35" t="s">
        <v>50</v>
      </c>
      <c r="D60" s="36" t="s">
        <v>101</v>
      </c>
      <c r="E60" s="79">
        <v>7</v>
      </c>
      <c r="F60" s="80">
        <v>7.5</v>
      </c>
      <c r="G60" s="80">
        <v>7.5</v>
      </c>
      <c r="H60" s="81">
        <v>22</v>
      </c>
      <c r="I60" s="82">
        <v>7</v>
      </c>
      <c r="J60" s="83">
        <v>7.5</v>
      </c>
      <c r="K60" s="83">
        <v>7</v>
      </c>
      <c r="L60" s="84">
        <v>21.5</v>
      </c>
      <c r="M60" s="79">
        <v>7.5</v>
      </c>
      <c r="N60" s="83">
        <v>8</v>
      </c>
      <c r="O60" s="83">
        <v>7.5</v>
      </c>
      <c r="P60" s="81">
        <v>23</v>
      </c>
      <c r="Q60" s="43">
        <v>22.166666666666668</v>
      </c>
      <c r="R60" s="44" t="s">
        <v>2</v>
      </c>
      <c r="S60" s="90" t="s">
        <v>131</v>
      </c>
    </row>
    <row r="61" spans="1:19" ht="46.5" customHeight="1">
      <c r="A61" s="34">
        <f t="shared" si="2"/>
        <v>43</v>
      </c>
      <c r="B61" s="34" t="s">
        <v>19</v>
      </c>
      <c r="C61" s="35" t="s">
        <v>53</v>
      </c>
      <c r="D61" s="36" t="s">
        <v>82</v>
      </c>
      <c r="E61" s="79">
        <v>8</v>
      </c>
      <c r="F61" s="80">
        <v>7.5</v>
      </c>
      <c r="G61" s="80">
        <v>7.5</v>
      </c>
      <c r="H61" s="81">
        <v>23</v>
      </c>
      <c r="I61" s="82">
        <v>7</v>
      </c>
      <c r="J61" s="83">
        <v>7.5</v>
      </c>
      <c r="K61" s="83">
        <v>7.5</v>
      </c>
      <c r="L61" s="84">
        <v>22</v>
      </c>
      <c r="M61" s="79">
        <v>7.5</v>
      </c>
      <c r="N61" s="83">
        <v>7.5</v>
      </c>
      <c r="O61" s="83">
        <v>7.5</v>
      </c>
      <c r="P61" s="81">
        <v>22.5</v>
      </c>
      <c r="Q61" s="43">
        <v>22.5</v>
      </c>
      <c r="R61" s="44" t="s">
        <v>2</v>
      </c>
      <c r="S61" s="90" t="s">
        <v>133</v>
      </c>
    </row>
    <row r="62" spans="1:19" ht="46.5" customHeight="1">
      <c r="A62" s="34">
        <f t="shared" si="2"/>
        <v>44</v>
      </c>
      <c r="B62" s="34" t="s">
        <v>19</v>
      </c>
      <c r="C62" s="35" t="s">
        <v>66</v>
      </c>
      <c r="D62" s="36" t="s">
        <v>106</v>
      </c>
      <c r="E62" s="79">
        <v>7</v>
      </c>
      <c r="F62" s="80">
        <v>8.5</v>
      </c>
      <c r="G62" s="80">
        <v>7</v>
      </c>
      <c r="H62" s="81">
        <v>22.5</v>
      </c>
      <c r="I62" s="82">
        <v>7</v>
      </c>
      <c r="J62" s="83">
        <v>8.5</v>
      </c>
      <c r="K62" s="83">
        <v>8</v>
      </c>
      <c r="L62" s="84">
        <v>23.5</v>
      </c>
      <c r="M62" s="79">
        <v>7</v>
      </c>
      <c r="N62" s="83">
        <v>7</v>
      </c>
      <c r="O62" s="83">
        <v>7.5</v>
      </c>
      <c r="P62" s="81">
        <v>21.5</v>
      </c>
      <c r="Q62" s="43">
        <v>22.5</v>
      </c>
      <c r="R62" s="44" t="s">
        <v>2</v>
      </c>
      <c r="S62" s="90" t="s">
        <v>162</v>
      </c>
    </row>
    <row r="63" spans="1:19" ht="46.5" customHeight="1">
      <c r="A63" s="34">
        <f t="shared" si="2"/>
        <v>45</v>
      </c>
      <c r="B63" s="34" t="s">
        <v>19</v>
      </c>
      <c r="C63" s="35" t="s">
        <v>55</v>
      </c>
      <c r="D63" s="36" t="s">
        <v>81</v>
      </c>
      <c r="E63" s="79">
        <v>7.5</v>
      </c>
      <c r="F63" s="80">
        <v>7.5</v>
      </c>
      <c r="G63" s="80">
        <v>7.5</v>
      </c>
      <c r="H63" s="81">
        <v>22.5</v>
      </c>
      <c r="I63" s="82">
        <v>8</v>
      </c>
      <c r="J63" s="83">
        <v>7.5</v>
      </c>
      <c r="K63" s="83">
        <v>7.5</v>
      </c>
      <c r="L63" s="84">
        <v>23</v>
      </c>
      <c r="M63" s="79">
        <v>8</v>
      </c>
      <c r="N63" s="83">
        <v>7</v>
      </c>
      <c r="O63" s="83">
        <v>7.5</v>
      </c>
      <c r="P63" s="81">
        <v>22.5</v>
      </c>
      <c r="Q63" s="43">
        <v>22.666666666666668</v>
      </c>
      <c r="R63" s="44" t="s">
        <v>2</v>
      </c>
      <c r="S63" s="90" t="s">
        <v>135</v>
      </c>
    </row>
    <row r="64" spans="1:19" ht="46.5" customHeight="1">
      <c r="A64" s="34">
        <f t="shared" si="2"/>
        <v>46</v>
      </c>
      <c r="B64" s="34" t="s">
        <v>19</v>
      </c>
      <c r="C64" s="35" t="s">
        <v>149</v>
      </c>
      <c r="D64" s="36" t="s">
        <v>150</v>
      </c>
      <c r="E64" s="86">
        <v>8</v>
      </c>
      <c r="F64" s="83">
        <v>7.5</v>
      </c>
      <c r="G64" s="83">
        <v>7.5</v>
      </c>
      <c r="H64" s="87">
        <v>23</v>
      </c>
      <c r="I64" s="88">
        <v>7.5</v>
      </c>
      <c r="J64" s="83">
        <v>7</v>
      </c>
      <c r="K64" s="83">
        <v>7.5</v>
      </c>
      <c r="L64" s="89">
        <v>22</v>
      </c>
      <c r="M64" s="86">
        <v>8</v>
      </c>
      <c r="N64" s="83">
        <v>8</v>
      </c>
      <c r="O64" s="83">
        <v>7.5</v>
      </c>
      <c r="P64" s="87">
        <v>23.5</v>
      </c>
      <c r="Q64" s="48">
        <v>22.833333333333332</v>
      </c>
      <c r="R64" s="44" t="s">
        <v>2</v>
      </c>
      <c r="S64" s="90" t="s">
        <v>172</v>
      </c>
    </row>
    <row r="65" spans="1:19" ht="46.5" customHeight="1">
      <c r="A65" s="34">
        <f t="shared" si="2"/>
        <v>47</v>
      </c>
      <c r="B65" s="34" t="s">
        <v>19</v>
      </c>
      <c r="C65" s="35" t="s">
        <v>56</v>
      </c>
      <c r="D65" s="36" t="s">
        <v>94</v>
      </c>
      <c r="E65" s="79">
        <v>8</v>
      </c>
      <c r="F65" s="80">
        <v>7.5</v>
      </c>
      <c r="G65" s="80">
        <v>8</v>
      </c>
      <c r="H65" s="81">
        <v>23.5</v>
      </c>
      <c r="I65" s="82">
        <v>7.5</v>
      </c>
      <c r="J65" s="83">
        <v>7.5</v>
      </c>
      <c r="K65" s="83">
        <v>8</v>
      </c>
      <c r="L65" s="84">
        <v>23</v>
      </c>
      <c r="M65" s="79">
        <v>8</v>
      </c>
      <c r="N65" s="83">
        <v>7</v>
      </c>
      <c r="O65" s="83">
        <v>8</v>
      </c>
      <c r="P65" s="81">
        <v>23</v>
      </c>
      <c r="Q65" s="43">
        <v>23.166666666666668</v>
      </c>
      <c r="R65" s="44" t="s">
        <v>2</v>
      </c>
      <c r="S65" s="90" t="s">
        <v>159</v>
      </c>
    </row>
    <row r="66" spans="1:19" ht="46.5" customHeight="1">
      <c r="A66" s="34">
        <f t="shared" si="2"/>
        <v>48</v>
      </c>
      <c r="B66" s="34" t="s">
        <v>19</v>
      </c>
      <c r="C66" s="35" t="s">
        <v>58</v>
      </c>
      <c r="D66" s="36" t="s">
        <v>93</v>
      </c>
      <c r="E66" s="79">
        <v>8</v>
      </c>
      <c r="F66" s="80">
        <v>7.5</v>
      </c>
      <c r="G66" s="80">
        <v>8.5</v>
      </c>
      <c r="H66" s="81">
        <v>24</v>
      </c>
      <c r="I66" s="82">
        <v>8</v>
      </c>
      <c r="J66" s="83">
        <v>7.5</v>
      </c>
      <c r="K66" s="83">
        <v>7.5</v>
      </c>
      <c r="L66" s="84">
        <v>23</v>
      </c>
      <c r="M66" s="79">
        <v>8</v>
      </c>
      <c r="N66" s="83">
        <v>7.5</v>
      </c>
      <c r="O66" s="83">
        <v>8</v>
      </c>
      <c r="P66" s="81">
        <v>23.5</v>
      </c>
      <c r="Q66" s="43">
        <v>23.5</v>
      </c>
      <c r="R66" s="44" t="s">
        <v>2</v>
      </c>
      <c r="S66" s="90" t="s">
        <v>136</v>
      </c>
    </row>
    <row r="67" spans="1:19" ht="46.5" customHeight="1">
      <c r="A67" s="34">
        <f t="shared" si="2"/>
        <v>49</v>
      </c>
      <c r="B67" s="34" t="s">
        <v>19</v>
      </c>
      <c r="C67" s="35" t="s">
        <v>65</v>
      </c>
      <c r="D67" s="36" t="s">
        <v>91</v>
      </c>
      <c r="E67" s="79">
        <v>8.5</v>
      </c>
      <c r="F67" s="80">
        <v>7</v>
      </c>
      <c r="G67" s="80">
        <v>8</v>
      </c>
      <c r="H67" s="81">
        <v>23.5</v>
      </c>
      <c r="I67" s="82">
        <v>8</v>
      </c>
      <c r="J67" s="83">
        <v>7</v>
      </c>
      <c r="K67" s="83">
        <v>8.5</v>
      </c>
      <c r="L67" s="84">
        <v>23.5</v>
      </c>
      <c r="M67" s="79">
        <v>8</v>
      </c>
      <c r="N67" s="83">
        <v>7</v>
      </c>
      <c r="O67" s="83">
        <v>8.5</v>
      </c>
      <c r="P67" s="81">
        <v>23.5</v>
      </c>
      <c r="Q67" s="43">
        <v>23.5</v>
      </c>
      <c r="R67" s="44" t="s">
        <v>2</v>
      </c>
      <c r="S67" s="90" t="s">
        <v>142</v>
      </c>
    </row>
    <row r="68" spans="1:19" ht="46.5" customHeight="1">
      <c r="A68" s="34">
        <f t="shared" si="2"/>
        <v>50</v>
      </c>
      <c r="B68" s="34" t="s">
        <v>19</v>
      </c>
      <c r="C68" s="35" t="s">
        <v>69</v>
      </c>
      <c r="D68" s="36" t="s">
        <v>76</v>
      </c>
      <c r="E68" s="79">
        <v>8.5</v>
      </c>
      <c r="F68" s="80">
        <v>7</v>
      </c>
      <c r="G68" s="80">
        <v>7</v>
      </c>
      <c r="H68" s="81">
        <v>22.5</v>
      </c>
      <c r="I68" s="82">
        <v>8.5</v>
      </c>
      <c r="J68" s="83">
        <v>7.5</v>
      </c>
      <c r="K68" s="83">
        <v>7.5</v>
      </c>
      <c r="L68" s="84">
        <v>23.5</v>
      </c>
      <c r="M68" s="79">
        <v>9</v>
      </c>
      <c r="N68" s="83">
        <v>7.5</v>
      </c>
      <c r="O68" s="83">
        <v>8</v>
      </c>
      <c r="P68" s="81">
        <v>24.5</v>
      </c>
      <c r="Q68" s="43">
        <v>23.5</v>
      </c>
      <c r="R68" s="44" t="s">
        <v>2</v>
      </c>
      <c r="S68" s="90" t="s">
        <v>167</v>
      </c>
    </row>
    <row r="69" spans="1:19" ht="46.5" customHeight="1">
      <c r="A69" s="34">
        <f t="shared" si="2"/>
        <v>51</v>
      </c>
      <c r="B69" s="34" t="s">
        <v>19</v>
      </c>
      <c r="C69" s="35" t="s">
        <v>64</v>
      </c>
      <c r="D69" s="36" t="s">
        <v>84</v>
      </c>
      <c r="E69" s="79">
        <v>8</v>
      </c>
      <c r="F69" s="80">
        <v>8</v>
      </c>
      <c r="G69" s="80">
        <v>8</v>
      </c>
      <c r="H69" s="81">
        <v>24</v>
      </c>
      <c r="I69" s="82">
        <v>8</v>
      </c>
      <c r="J69" s="83">
        <v>8</v>
      </c>
      <c r="K69" s="83">
        <v>7.5</v>
      </c>
      <c r="L69" s="84">
        <v>23.5</v>
      </c>
      <c r="M69" s="79">
        <v>8.5</v>
      </c>
      <c r="N69" s="83">
        <v>7</v>
      </c>
      <c r="O69" s="83">
        <v>8</v>
      </c>
      <c r="P69" s="81">
        <v>23.5</v>
      </c>
      <c r="Q69" s="43">
        <v>23.666666666666668</v>
      </c>
      <c r="R69" s="44" t="s">
        <v>2</v>
      </c>
      <c r="S69" s="90" t="s">
        <v>141</v>
      </c>
    </row>
    <row r="70" spans="1:19" ht="46.5" customHeight="1">
      <c r="A70" s="34">
        <f t="shared" si="2"/>
        <v>52</v>
      </c>
      <c r="B70" s="34" t="s">
        <v>19</v>
      </c>
      <c r="C70" s="35" t="s">
        <v>70</v>
      </c>
      <c r="D70" s="36" t="s">
        <v>86</v>
      </c>
      <c r="E70" s="79">
        <v>8</v>
      </c>
      <c r="F70" s="80">
        <v>8</v>
      </c>
      <c r="G70" s="80">
        <v>7</v>
      </c>
      <c r="H70" s="81">
        <v>23</v>
      </c>
      <c r="I70" s="82">
        <v>8</v>
      </c>
      <c r="J70" s="83">
        <v>8.5</v>
      </c>
      <c r="K70" s="83">
        <v>7.5</v>
      </c>
      <c r="L70" s="84">
        <v>24</v>
      </c>
      <c r="M70" s="79">
        <v>8.5</v>
      </c>
      <c r="N70" s="83">
        <v>8.5</v>
      </c>
      <c r="O70" s="83">
        <v>7</v>
      </c>
      <c r="P70" s="81">
        <v>24</v>
      </c>
      <c r="Q70" s="43">
        <v>23.666666666666668</v>
      </c>
      <c r="R70" s="44" t="s">
        <v>2</v>
      </c>
      <c r="S70" s="90" t="s">
        <v>144</v>
      </c>
    </row>
    <row r="71" spans="1:19" ht="46.5" customHeight="1">
      <c r="A71" s="34">
        <f t="shared" si="2"/>
        <v>53</v>
      </c>
      <c r="B71" s="34" t="s">
        <v>19</v>
      </c>
      <c r="C71" s="35" t="s">
        <v>60</v>
      </c>
      <c r="D71" s="36" t="s">
        <v>92</v>
      </c>
      <c r="E71" s="79">
        <v>8</v>
      </c>
      <c r="F71" s="80">
        <v>7.5</v>
      </c>
      <c r="G71" s="80">
        <v>8</v>
      </c>
      <c r="H71" s="81">
        <v>23.5</v>
      </c>
      <c r="I71" s="82">
        <v>8</v>
      </c>
      <c r="J71" s="83">
        <v>8</v>
      </c>
      <c r="K71" s="83">
        <v>8</v>
      </c>
      <c r="L71" s="84">
        <v>24</v>
      </c>
      <c r="M71" s="79">
        <v>8</v>
      </c>
      <c r="N71" s="83">
        <v>8</v>
      </c>
      <c r="O71" s="83">
        <v>8</v>
      </c>
      <c r="P71" s="81">
        <v>24</v>
      </c>
      <c r="Q71" s="43">
        <v>23.833333333333332</v>
      </c>
      <c r="R71" s="44" t="s">
        <v>2</v>
      </c>
      <c r="S71" s="90" t="s">
        <v>138</v>
      </c>
    </row>
    <row r="72" spans="1:19" ht="46.5" customHeight="1">
      <c r="A72" s="34">
        <f t="shared" si="2"/>
        <v>54</v>
      </c>
      <c r="B72" s="34" t="s">
        <v>19</v>
      </c>
      <c r="C72" s="35" t="s">
        <v>74</v>
      </c>
      <c r="D72" s="36" t="s">
        <v>78</v>
      </c>
      <c r="E72" s="79">
        <v>9</v>
      </c>
      <c r="F72" s="80">
        <v>7</v>
      </c>
      <c r="G72" s="80">
        <v>8</v>
      </c>
      <c r="H72" s="81">
        <v>24</v>
      </c>
      <c r="I72" s="82">
        <v>8.5</v>
      </c>
      <c r="J72" s="83">
        <v>7</v>
      </c>
      <c r="K72" s="83">
        <v>8</v>
      </c>
      <c r="L72" s="84">
        <v>23.5</v>
      </c>
      <c r="M72" s="79">
        <v>8.5</v>
      </c>
      <c r="N72" s="83">
        <v>7.5</v>
      </c>
      <c r="O72" s="83">
        <v>8</v>
      </c>
      <c r="P72" s="81">
        <v>24</v>
      </c>
      <c r="Q72" s="43">
        <v>23.833333333333332</v>
      </c>
      <c r="R72" s="44" t="s">
        <v>2</v>
      </c>
      <c r="S72" s="90" t="s">
        <v>165</v>
      </c>
    </row>
    <row r="73" spans="1:19" ht="46.5" customHeight="1">
      <c r="A73" s="34">
        <f t="shared" si="2"/>
        <v>55</v>
      </c>
      <c r="B73" s="34" t="s">
        <v>19</v>
      </c>
      <c r="C73" s="35" t="s">
        <v>63</v>
      </c>
      <c r="D73" s="36" t="s">
        <v>87</v>
      </c>
      <c r="E73" s="79">
        <v>8.5</v>
      </c>
      <c r="F73" s="80">
        <v>8</v>
      </c>
      <c r="G73" s="80">
        <v>8</v>
      </c>
      <c r="H73" s="81">
        <v>24.5</v>
      </c>
      <c r="I73" s="82">
        <v>8.5</v>
      </c>
      <c r="J73" s="83">
        <v>8</v>
      </c>
      <c r="K73" s="83">
        <v>7.5</v>
      </c>
      <c r="L73" s="84">
        <v>24</v>
      </c>
      <c r="M73" s="79">
        <v>9</v>
      </c>
      <c r="N73" s="83">
        <v>8</v>
      </c>
      <c r="O73" s="83">
        <v>8</v>
      </c>
      <c r="P73" s="81">
        <v>25</v>
      </c>
      <c r="Q73" s="43">
        <v>24.5</v>
      </c>
      <c r="R73" s="44" t="s">
        <v>2</v>
      </c>
      <c r="S73" s="90" t="s">
        <v>161</v>
      </c>
    </row>
    <row r="74" spans="1:19" ht="46.5" customHeight="1">
      <c r="A74" s="34">
        <f t="shared" si="2"/>
        <v>56</v>
      </c>
      <c r="B74" s="34" t="s">
        <v>19</v>
      </c>
      <c r="C74" s="35" t="s">
        <v>71</v>
      </c>
      <c r="D74" s="36" t="s">
        <v>80</v>
      </c>
      <c r="E74" s="79">
        <v>8.5</v>
      </c>
      <c r="F74" s="80">
        <v>10</v>
      </c>
      <c r="G74" s="80">
        <v>8</v>
      </c>
      <c r="H74" s="81">
        <v>26.5</v>
      </c>
      <c r="I74" s="82">
        <v>8.5</v>
      </c>
      <c r="J74" s="83">
        <v>10</v>
      </c>
      <c r="K74" s="83">
        <v>7.5</v>
      </c>
      <c r="L74" s="84">
        <v>26</v>
      </c>
      <c r="M74" s="79">
        <v>8.5</v>
      </c>
      <c r="N74" s="83">
        <v>10</v>
      </c>
      <c r="O74" s="83">
        <v>7</v>
      </c>
      <c r="P74" s="81">
        <v>25.5</v>
      </c>
      <c r="Q74" s="43">
        <v>26</v>
      </c>
      <c r="R74" s="44" t="s">
        <v>2</v>
      </c>
      <c r="S74" s="90" t="s">
        <v>145</v>
      </c>
    </row>
    <row r="75" spans="1:19" ht="46.5" customHeight="1">
      <c r="A75" s="34">
        <f t="shared" si="2"/>
        <v>57</v>
      </c>
      <c r="B75" s="34" t="s">
        <v>19</v>
      </c>
      <c r="C75" s="49" t="s">
        <v>68</v>
      </c>
      <c r="D75" s="50" t="s">
        <v>98</v>
      </c>
      <c r="E75" s="91">
        <v>9</v>
      </c>
      <c r="F75" s="92">
        <v>9</v>
      </c>
      <c r="G75" s="92">
        <v>8.5</v>
      </c>
      <c r="H75" s="93">
        <v>26.5</v>
      </c>
      <c r="I75" s="94">
        <v>9</v>
      </c>
      <c r="J75" s="95">
        <v>9</v>
      </c>
      <c r="K75" s="95">
        <v>8</v>
      </c>
      <c r="L75" s="96">
        <v>26</v>
      </c>
      <c r="M75" s="91">
        <v>9</v>
      </c>
      <c r="N75" s="95">
        <v>9</v>
      </c>
      <c r="O75" s="95">
        <v>8.5</v>
      </c>
      <c r="P75" s="93">
        <v>26.5</v>
      </c>
      <c r="Q75" s="56">
        <v>26.333333333333332</v>
      </c>
      <c r="R75" s="57" t="s">
        <v>7</v>
      </c>
      <c r="S75" s="97" t="s">
        <v>168</v>
      </c>
    </row>
    <row r="76" spans="3:4" ht="20.25">
      <c r="C76" s="98"/>
      <c r="D76" s="98"/>
    </row>
    <row r="77" ht="20.25">
      <c r="A77" s="3"/>
    </row>
    <row r="79" ht="19.5" customHeight="1">
      <c r="C79" s="99"/>
    </row>
    <row r="80" ht="20.25">
      <c r="C80" s="100"/>
    </row>
    <row r="81" ht="20.25">
      <c r="C81" s="100"/>
    </row>
    <row r="82" ht="20.25">
      <c r="C82" s="100"/>
    </row>
    <row r="83" ht="20.25">
      <c r="C83" s="100"/>
    </row>
    <row r="84" ht="20.25">
      <c r="C84" s="101"/>
    </row>
    <row r="85" ht="20.25">
      <c r="C85" s="100"/>
    </row>
    <row r="86" ht="20.25">
      <c r="C86" s="100"/>
    </row>
    <row r="87" ht="20.25">
      <c r="C87" s="100"/>
    </row>
    <row r="88" ht="20.25">
      <c r="C88" s="100"/>
    </row>
    <row r="89" ht="20.25">
      <c r="C89" s="100"/>
    </row>
    <row r="90" ht="20.25">
      <c r="C90" s="100"/>
    </row>
    <row r="91" ht="20.25">
      <c r="C91" s="100"/>
    </row>
    <row r="92" ht="20.25">
      <c r="C92" s="100"/>
    </row>
    <row r="93" ht="27">
      <c r="C93" s="99"/>
    </row>
  </sheetData>
  <sheetProtection/>
  <mergeCells count="6">
    <mergeCell ref="E6:H6"/>
    <mergeCell ref="I6:L6"/>
    <mergeCell ref="M6:P6"/>
    <mergeCell ref="J3:P3"/>
    <mergeCell ref="D2:M2"/>
    <mergeCell ref="H3:I3"/>
  </mergeCells>
  <dataValidations count="1">
    <dataValidation showInputMessage="1" showErrorMessage="1" prompt="Select Name" sqref="D47:D75 D28:D43 D11:D24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51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8" sqref="A8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34.8515625" style="4" customWidth="1"/>
    <col min="4" max="4" width="26.7109375" style="2" customWidth="1"/>
    <col min="5" max="5" width="6.421875" style="3" customWidth="1"/>
    <col min="6" max="6" width="6.28125" style="3" customWidth="1"/>
    <col min="7" max="7" width="6.421875" style="3" customWidth="1"/>
    <col min="8" max="8" width="8.140625" style="3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41.421875" style="4" customWidth="1"/>
    <col min="20" max="20" width="13.421875" style="5" customWidth="1"/>
    <col min="21" max="21" width="13.00390625" style="106" customWidth="1"/>
    <col min="22" max="22" width="8.8515625" style="106" customWidth="1"/>
    <col min="23" max="23" width="13.00390625" style="106" customWidth="1"/>
    <col min="24" max="24" width="8.8515625" style="106" customWidth="1"/>
    <col min="25" max="25" width="13.00390625" style="106" customWidth="1"/>
    <col min="26" max="26" width="8.8515625" style="106" customWidth="1"/>
    <col min="27" max="27" width="13.00390625" style="106" customWidth="1"/>
    <col min="28" max="30" width="8.8515625" style="106" customWidth="1"/>
    <col min="31" max="31" width="11.57421875" style="5" customWidth="1"/>
    <col min="32" max="16384" width="8.8515625" style="5" customWidth="1"/>
  </cols>
  <sheetData>
    <row r="1" ht="21" customHeight="1"/>
    <row r="2" spans="1:30" s="8" customFormat="1" ht="23.25">
      <c r="A2" s="6"/>
      <c r="B2" s="7"/>
      <c r="C2" s="10"/>
      <c r="D2" s="104" t="s">
        <v>18</v>
      </c>
      <c r="E2" s="104"/>
      <c r="F2" s="104"/>
      <c r="G2" s="104"/>
      <c r="H2" s="104"/>
      <c r="I2" s="104"/>
      <c r="J2" s="104"/>
      <c r="K2" s="104"/>
      <c r="L2" s="104"/>
      <c r="M2" s="104"/>
      <c r="N2" s="9" t="s">
        <v>173</v>
      </c>
      <c r="O2" s="7"/>
      <c r="P2" s="7"/>
      <c r="Q2" s="7"/>
      <c r="R2" s="7"/>
      <c r="S2" s="10"/>
      <c r="U2" s="107" t="s">
        <v>174</v>
      </c>
      <c r="V2" s="107"/>
      <c r="W2" s="107" t="s">
        <v>175</v>
      </c>
      <c r="X2" s="107"/>
      <c r="Y2" s="107" t="s">
        <v>176</v>
      </c>
      <c r="Z2" s="107"/>
      <c r="AA2" s="107" t="s">
        <v>177</v>
      </c>
      <c r="AB2" s="108"/>
      <c r="AC2" s="109">
        <v>0</v>
      </c>
      <c r="AD2" s="109" t="s">
        <v>0</v>
      </c>
    </row>
    <row r="3" spans="1:30" s="8" customFormat="1" ht="23.25">
      <c r="A3" s="6"/>
      <c r="B3" s="7"/>
      <c r="C3" s="110"/>
      <c r="D3" s="7"/>
      <c r="E3" s="7"/>
      <c r="F3" s="7"/>
      <c r="G3" s="7"/>
      <c r="H3" s="105" t="s">
        <v>17</v>
      </c>
      <c r="I3" s="105"/>
      <c r="J3" s="103" t="s">
        <v>40</v>
      </c>
      <c r="K3" s="103"/>
      <c r="L3" s="103"/>
      <c r="M3" s="103"/>
      <c r="N3" s="103"/>
      <c r="O3" s="103"/>
      <c r="P3" s="103"/>
      <c r="Q3" s="7"/>
      <c r="R3" s="7"/>
      <c r="S3" s="10"/>
      <c r="U3" s="107"/>
      <c r="V3" s="107"/>
      <c r="W3" s="107"/>
      <c r="X3" s="107"/>
      <c r="Y3" s="107"/>
      <c r="Z3" s="107"/>
      <c r="AA3" s="107"/>
      <c r="AB3" s="108"/>
      <c r="AC3" s="109">
        <v>1</v>
      </c>
      <c r="AD3" s="109" t="s">
        <v>178</v>
      </c>
    </row>
    <row r="4" spans="1:28" ht="21" thickBot="1">
      <c r="A4" s="11"/>
      <c r="B4" s="3"/>
      <c r="C4" s="111"/>
      <c r="D4" s="3"/>
      <c r="I4" s="3"/>
      <c r="J4" s="3"/>
      <c r="K4" s="3"/>
      <c r="L4" s="3"/>
      <c r="M4" s="3"/>
      <c r="N4" s="3"/>
      <c r="O4" s="3"/>
      <c r="P4" s="3"/>
      <c r="Q4" s="3"/>
      <c r="R4" s="3"/>
      <c r="U4" s="107"/>
      <c r="V4" s="107"/>
      <c r="W4" s="107"/>
      <c r="X4" s="107"/>
      <c r="Y4" s="107"/>
      <c r="Z4" s="107"/>
      <c r="AA4" s="107"/>
      <c r="AB4" s="112"/>
    </row>
    <row r="5" spans="3:30" ht="20.25">
      <c r="C5" s="18"/>
      <c r="D5" s="12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6" t="s">
        <v>1</v>
      </c>
      <c r="R5" s="17"/>
      <c r="S5" s="18"/>
      <c r="U5" s="107"/>
      <c r="V5" s="107"/>
      <c r="W5" s="107"/>
      <c r="X5" s="107"/>
      <c r="Y5" s="107"/>
      <c r="Z5" s="107"/>
      <c r="AA5" s="107"/>
      <c r="AB5" s="112"/>
      <c r="AC5" s="106">
        <v>3</v>
      </c>
      <c r="AD5" s="106" t="s">
        <v>2</v>
      </c>
    </row>
    <row r="6" spans="1:30" ht="20.25">
      <c r="A6" s="3"/>
      <c r="C6" s="113"/>
      <c r="D6" s="19"/>
      <c r="E6" s="102" t="s">
        <v>3</v>
      </c>
      <c r="F6" s="102"/>
      <c r="G6" s="102"/>
      <c r="H6" s="102"/>
      <c r="I6" s="102" t="s">
        <v>4</v>
      </c>
      <c r="J6" s="102"/>
      <c r="K6" s="102"/>
      <c r="L6" s="102"/>
      <c r="M6" s="102" t="s">
        <v>5</v>
      </c>
      <c r="N6" s="102"/>
      <c r="O6" s="102"/>
      <c r="P6" s="102"/>
      <c r="Q6" s="21" t="s">
        <v>6</v>
      </c>
      <c r="R6" s="20"/>
      <c r="S6" s="22"/>
      <c r="U6" s="107"/>
      <c r="V6" s="107"/>
      <c r="W6" s="107"/>
      <c r="X6" s="107"/>
      <c r="Y6" s="107"/>
      <c r="Z6" s="107"/>
      <c r="AA6" s="107"/>
      <c r="AB6" s="112"/>
      <c r="AC6" s="106">
        <v>6</v>
      </c>
      <c r="AD6" s="106" t="s">
        <v>7</v>
      </c>
    </row>
    <row r="7" spans="2:31" ht="21" thickBot="1">
      <c r="B7" s="1" t="s">
        <v>8</v>
      </c>
      <c r="C7" s="114" t="s">
        <v>9</v>
      </c>
      <c r="D7" s="23" t="s">
        <v>10</v>
      </c>
      <c r="E7" s="24" t="s">
        <v>11</v>
      </c>
      <c r="F7" s="25" t="s">
        <v>11</v>
      </c>
      <c r="G7" s="25" t="s">
        <v>11</v>
      </c>
      <c r="H7" s="26" t="s">
        <v>12</v>
      </c>
      <c r="I7" s="27" t="s">
        <v>11</v>
      </c>
      <c r="J7" s="25" t="s">
        <v>11</v>
      </c>
      <c r="K7" s="25" t="s">
        <v>11</v>
      </c>
      <c r="L7" s="28" t="s">
        <v>12</v>
      </c>
      <c r="M7" s="24" t="s">
        <v>11</v>
      </c>
      <c r="N7" s="25" t="s">
        <v>11</v>
      </c>
      <c r="O7" s="25" t="s">
        <v>11</v>
      </c>
      <c r="P7" s="26" t="s">
        <v>12</v>
      </c>
      <c r="Q7" s="23" t="s">
        <v>12</v>
      </c>
      <c r="R7" s="29" t="s">
        <v>13</v>
      </c>
      <c r="S7" s="30" t="s">
        <v>14</v>
      </c>
      <c r="U7" s="107"/>
      <c r="V7" s="107"/>
      <c r="W7" s="107"/>
      <c r="X7" s="107"/>
      <c r="Y7" s="107"/>
      <c r="Z7" s="107"/>
      <c r="AA7" s="107"/>
      <c r="AB7" s="112"/>
      <c r="AC7" s="5"/>
      <c r="AD7" s="5"/>
      <c r="AE7" s="106" t="s">
        <v>179</v>
      </c>
    </row>
    <row r="8" spans="1:20" ht="20.25">
      <c r="A8" s="3"/>
      <c r="B8" s="3"/>
      <c r="C8" s="111"/>
      <c r="D8" s="3"/>
      <c r="I8" s="3"/>
      <c r="J8" s="3"/>
      <c r="K8" s="3"/>
      <c r="L8" s="3"/>
      <c r="M8" s="3"/>
      <c r="N8" s="3"/>
      <c r="O8" s="3"/>
      <c r="P8" s="3"/>
      <c r="Q8" s="3"/>
      <c r="R8" s="31"/>
      <c r="T8" s="115" t="str">
        <f>IF(AA9=TRUE,"TIE"," ")</f>
        <v> </v>
      </c>
    </row>
    <row r="9" spans="1:28" ht="34.5" customHeight="1">
      <c r="A9" s="11"/>
      <c r="B9" s="11"/>
      <c r="C9" s="111" t="s">
        <v>22</v>
      </c>
      <c r="D9" s="32" t="s">
        <v>15</v>
      </c>
      <c r="E9" s="1">
        <f>MAX(A11:A12)</f>
        <v>2</v>
      </c>
      <c r="F9" s="1"/>
      <c r="G9" s="1"/>
      <c r="H9" s="1"/>
      <c r="R9" s="31"/>
      <c r="T9" s="115"/>
      <c r="Y9" s="116"/>
      <c r="Z9" s="116"/>
      <c r="AA9" s="116" t="b">
        <f>OR(AA10&gt;1,U10&gt;1)</f>
        <v>0</v>
      </c>
      <c r="AB9" s="116"/>
    </row>
    <row r="10" spans="1:27" ht="7.5" customHeight="1">
      <c r="A10" s="3"/>
      <c r="E10" s="1"/>
      <c r="F10" s="1"/>
      <c r="G10" s="1"/>
      <c r="H10" s="1"/>
      <c r="I10" s="33"/>
      <c r="J10" s="33"/>
      <c r="K10" s="33"/>
      <c r="N10" s="33"/>
      <c r="O10" s="33"/>
      <c r="R10" s="31"/>
      <c r="T10" s="115"/>
      <c r="U10" s="106">
        <f>SUM(V11:V13)</f>
        <v>1</v>
      </c>
      <c r="AA10" s="106">
        <f>SUM(AB11:AB13)</f>
        <v>1</v>
      </c>
    </row>
    <row r="11" spans="1:35" ht="45" customHeight="1">
      <c r="A11" s="34">
        <v>1</v>
      </c>
      <c r="B11" s="34" t="s">
        <v>20</v>
      </c>
      <c r="C11" s="117" t="s">
        <v>180</v>
      </c>
      <c r="D11" s="36" t="s">
        <v>93</v>
      </c>
      <c r="E11" s="37">
        <v>7</v>
      </c>
      <c r="F11" s="38">
        <v>8</v>
      </c>
      <c r="G11" s="38">
        <v>7</v>
      </c>
      <c r="H11" s="39">
        <v>22</v>
      </c>
      <c r="I11" s="40">
        <v>6</v>
      </c>
      <c r="J11" s="41">
        <v>7</v>
      </c>
      <c r="K11" s="41">
        <v>8</v>
      </c>
      <c r="L11" s="39">
        <v>21</v>
      </c>
      <c r="M11" s="37">
        <v>5</v>
      </c>
      <c r="N11" s="42">
        <v>6</v>
      </c>
      <c r="O11" s="42">
        <v>7</v>
      </c>
      <c r="P11" s="39">
        <v>18</v>
      </c>
      <c r="Q11" s="43">
        <v>20.333333333333332</v>
      </c>
      <c r="R11" s="44" t="s">
        <v>0</v>
      </c>
      <c r="S11" s="45" t="s">
        <v>181</v>
      </c>
      <c r="U11" s="106" t="b">
        <f>AND($U$14&lt;22,Q11=$U$14)</f>
        <v>0</v>
      </c>
      <c r="V11" s="106">
        <f>IF(U11=TRUE,1,0)</f>
        <v>0</v>
      </c>
      <c r="W11" s="106" t="b">
        <f>AND($U$10=0,Q11&gt;21.99)</f>
        <v>0</v>
      </c>
      <c r="X11" s="106">
        <f>IF(W11=TRUE,1,0)</f>
        <v>0</v>
      </c>
      <c r="Y11" s="106" t="b">
        <f>AND($U$10=0,Q11=$Y$14)</f>
        <v>0</v>
      </c>
      <c r="Z11" s="106">
        <f>IF(Y11=TRUE,2,0)</f>
        <v>0</v>
      </c>
      <c r="AA11" s="106" t="b">
        <f>AND(AC11=MAX($AC$11:$AC$13))</f>
        <v>0</v>
      </c>
      <c r="AB11" s="106">
        <f>IF(AA11=TRUE,1,0)</f>
        <v>0</v>
      </c>
      <c r="AC11" s="106">
        <f>U11+(W11*2)+X11+Y11+Z11</f>
        <v>0</v>
      </c>
      <c r="AE11" s="118">
        <f>Q11</f>
        <v>20.333333333333332</v>
      </c>
      <c r="AG11" s="64" t="str">
        <f>CONCATENATE("Score: ",ROUND(Q11,1),"/30")</f>
        <v>Score: 20.3/30</v>
      </c>
      <c r="AH11" s="64">
        <f>IF(R11="HM","Honorable Mention",IF(R11="PM","Print of the Month",""))</f>
      </c>
      <c r="AI11" s="5" t="str">
        <f>CONCATENATE("'",C11,"'"," by ",D11,CHAR(10),AG11,CHAR(10),AH11,CHAR(10),"Judges Comments: ",S11)</f>
        <v>'Last Light' by Betty Calvert
Score: 20.3/30
Judges Comments: interesting color palette, frame enhances, sky is not the focal point of the image</v>
      </c>
    </row>
    <row r="12" spans="1:35" ht="45" customHeight="1">
      <c r="A12" s="34">
        <f>A11+1</f>
        <v>2</v>
      </c>
      <c r="B12" s="34" t="s">
        <v>20</v>
      </c>
      <c r="C12" s="117" t="s">
        <v>182</v>
      </c>
      <c r="D12" s="36" t="s">
        <v>82</v>
      </c>
      <c r="E12" s="37">
        <v>7</v>
      </c>
      <c r="F12" s="38">
        <v>7</v>
      </c>
      <c r="G12" s="38">
        <v>8</v>
      </c>
      <c r="H12" s="39">
        <v>22</v>
      </c>
      <c r="I12" s="40">
        <v>6</v>
      </c>
      <c r="J12" s="42">
        <v>7</v>
      </c>
      <c r="K12" s="42">
        <v>7</v>
      </c>
      <c r="L12" s="39">
        <v>20</v>
      </c>
      <c r="M12" s="37">
        <v>7</v>
      </c>
      <c r="N12" s="42">
        <v>8</v>
      </c>
      <c r="O12" s="42">
        <v>7</v>
      </c>
      <c r="P12" s="39">
        <v>22</v>
      </c>
      <c r="Q12" s="43">
        <v>21.333333333333332</v>
      </c>
      <c r="R12" s="44" t="s">
        <v>178</v>
      </c>
      <c r="S12" s="45" t="s">
        <v>183</v>
      </c>
      <c r="U12" s="106" t="b">
        <f>AND($U$14&lt;22,Q12=$U$14)</f>
        <v>1</v>
      </c>
      <c r="V12" s="106">
        <f>IF(U12=TRUE,1,0)</f>
        <v>1</v>
      </c>
      <c r="W12" s="106" t="b">
        <f>AND($U$10=0,Q12&gt;21.99)</f>
        <v>0</v>
      </c>
      <c r="X12" s="106">
        <f>IF(W12=TRUE,1,0)</f>
        <v>0</v>
      </c>
      <c r="Y12" s="106" t="b">
        <f>AND($U$10=0,Q12=$Y$14)</f>
        <v>0</v>
      </c>
      <c r="Z12" s="106">
        <f>IF(Y12=TRUE,2,0)</f>
        <v>0</v>
      </c>
      <c r="AA12" s="106" t="b">
        <f>AND(AC12=MAX($AC$11:$AC$13))</f>
        <v>1</v>
      </c>
      <c r="AB12" s="106">
        <f>IF(AA12=TRUE,1,0)</f>
        <v>1</v>
      </c>
      <c r="AC12" s="106">
        <f>U12+(W12*2)+X12+Y12+Z12</f>
        <v>1</v>
      </c>
      <c r="AE12" s="118">
        <f>Q12</f>
        <v>21.333333333333332</v>
      </c>
      <c r="AG12" s="64" t="str">
        <f>CONCATENATE("Score: ",ROUND(Q12,1),"/30")</f>
        <v>Score: 21.3/30</v>
      </c>
      <c r="AH12" s="64">
        <f>IF(R12="HM","Honorable Mention",IF(R12="PM","Print of the Month",""))</f>
      </c>
      <c r="AI12" s="5" t="str">
        <f>CONCATENATE("'",C12,"'"," by ",D12,CHAR(10),AG12,CHAR(10),AH12,CHAR(10),"Judges Comments: ",S12)</f>
        <v>'Eye in the Sky' by Gordon Sukut
Score: 21.3/30
Judges Comments: colors really pop, nice contrast between ground and sky, good title, effect is warping the tree line too much</v>
      </c>
    </row>
    <row r="13" spans="1:20" ht="7.5" customHeight="1">
      <c r="A13" s="59"/>
      <c r="B13" s="59"/>
      <c r="C13" s="63"/>
      <c r="D13" s="60"/>
      <c r="E13" s="59"/>
      <c r="F13" s="59"/>
      <c r="G13" s="59"/>
      <c r="H13" s="61"/>
      <c r="I13" s="59"/>
      <c r="J13" s="62"/>
      <c r="K13" s="62"/>
      <c r="L13" s="61"/>
      <c r="M13" s="59"/>
      <c r="N13" s="62"/>
      <c r="O13" s="62"/>
      <c r="P13" s="61"/>
      <c r="Q13" s="61"/>
      <c r="R13" s="59"/>
      <c r="S13" s="63"/>
      <c r="T13" s="115" t="str">
        <f>IF(AA14=TRUE,"TIE"," ")</f>
        <v> </v>
      </c>
    </row>
    <row r="14" spans="1:28" ht="34.5" customHeight="1">
      <c r="A14" s="3">
        <f>MAX(A11:A13)</f>
        <v>2</v>
      </c>
      <c r="B14" s="3"/>
      <c r="C14" s="111" t="s">
        <v>23</v>
      </c>
      <c r="D14" s="32" t="s">
        <v>15</v>
      </c>
      <c r="E14" s="1">
        <v>4</v>
      </c>
      <c r="F14" s="1"/>
      <c r="G14" s="1"/>
      <c r="H14" s="64"/>
      <c r="J14" s="33"/>
      <c r="K14" s="33"/>
      <c r="L14" s="64"/>
      <c r="N14" s="33"/>
      <c r="O14" s="33"/>
      <c r="P14" s="64"/>
      <c r="Q14" s="64"/>
      <c r="T14" s="115"/>
      <c r="U14" s="119">
        <f>IF(MAX(Q11:Q13)&lt;22,MAX(Q11:Q13)," ")</f>
        <v>21.333333333333332</v>
      </c>
      <c r="V14" s="119"/>
      <c r="Y14" s="119" t="str">
        <f>IF(U14&gt;21.99,MAX(Q11:Q13)," ")</f>
        <v> </v>
      </c>
      <c r="Z14" s="119"/>
      <c r="AA14" s="116" t="b">
        <f>OR(AA15&gt;1,U15&gt;1)</f>
        <v>0</v>
      </c>
      <c r="AB14" s="116"/>
    </row>
    <row r="15" spans="1:27" ht="7.5" customHeight="1">
      <c r="A15" s="65"/>
      <c r="B15" s="65"/>
      <c r="C15" s="69"/>
      <c r="D15" s="66"/>
      <c r="E15" s="65"/>
      <c r="F15" s="65"/>
      <c r="G15" s="65"/>
      <c r="H15" s="67"/>
      <c r="I15" s="65"/>
      <c r="J15" s="68"/>
      <c r="K15" s="68"/>
      <c r="L15" s="67"/>
      <c r="M15" s="65"/>
      <c r="N15" s="68"/>
      <c r="O15" s="68"/>
      <c r="P15" s="67"/>
      <c r="Q15" s="67"/>
      <c r="R15" s="65"/>
      <c r="S15" s="69"/>
      <c r="T15" s="115"/>
      <c r="U15" s="106">
        <f>SUM(V16:V20)</f>
        <v>0</v>
      </c>
      <c r="AA15" s="106">
        <f>SUM(AB16:AB20)</f>
        <v>1</v>
      </c>
    </row>
    <row r="16" spans="1:35" ht="45" customHeight="1">
      <c r="A16" s="34">
        <f>A14+1</f>
        <v>3</v>
      </c>
      <c r="B16" s="34" t="s">
        <v>16</v>
      </c>
      <c r="C16" s="117" t="s">
        <v>184</v>
      </c>
      <c r="D16" s="36" t="s">
        <v>82</v>
      </c>
      <c r="E16" s="37">
        <v>5</v>
      </c>
      <c r="F16" s="38">
        <v>8</v>
      </c>
      <c r="G16" s="38">
        <v>6</v>
      </c>
      <c r="H16" s="39">
        <v>19</v>
      </c>
      <c r="I16" s="40">
        <v>6</v>
      </c>
      <c r="J16" s="42">
        <v>8</v>
      </c>
      <c r="K16" s="42">
        <v>6</v>
      </c>
      <c r="L16" s="39">
        <v>20</v>
      </c>
      <c r="M16" s="46">
        <v>4</v>
      </c>
      <c r="N16" s="42">
        <v>1</v>
      </c>
      <c r="O16" s="42">
        <v>5</v>
      </c>
      <c r="P16" s="47">
        <v>10</v>
      </c>
      <c r="Q16" s="48">
        <v>16.333333333333332</v>
      </c>
      <c r="R16" s="44" t="s">
        <v>0</v>
      </c>
      <c r="S16" s="45" t="s">
        <v>185</v>
      </c>
      <c r="U16" s="106" t="b">
        <f>AND($U$21&lt;22,Q16=$U$21)</f>
        <v>0</v>
      </c>
      <c r="V16" s="106">
        <f>IF(U16=TRUE,1,0)</f>
        <v>0</v>
      </c>
      <c r="W16" s="106" t="b">
        <f>AND($U$15=0,Q16&gt;21.99)</f>
        <v>0</v>
      </c>
      <c r="X16" s="106">
        <f>IF(W16=TRUE,1,0)</f>
        <v>0</v>
      </c>
      <c r="Y16" s="106" t="b">
        <f>AND($U$15=0,Q16=$Y$21)</f>
        <v>0</v>
      </c>
      <c r="Z16" s="106">
        <f>IF(Y16=TRUE,2,0)</f>
        <v>0</v>
      </c>
      <c r="AA16" s="106" t="b">
        <f>AND(AC16=MAX($AC$16:$AC$20))</f>
        <v>0</v>
      </c>
      <c r="AB16" s="106">
        <f>IF(AA16=TRUE,1,0)</f>
        <v>0</v>
      </c>
      <c r="AC16" s="106">
        <f>U16+(W16*2)+X16+Y16+Z16</f>
        <v>0</v>
      </c>
      <c r="AE16" s="118">
        <f>Q16</f>
        <v>16.333333333333332</v>
      </c>
      <c r="AG16" s="64" t="str">
        <f>CONCATENATE("Score: ",ROUND(Q16,1),"/30")</f>
        <v>Score: 16.3/30</v>
      </c>
      <c r="AH16" s="64">
        <f>IF(R16="HM","Honorable Mention",IF(R16="PM","Print of the Month",""))</f>
      </c>
      <c r="AI16" s="5" t="str">
        <f>CONCATENATE("'",C16,"'"," by ",D16,CHAR(10),AG16,CHAR(10),AH16,CHAR(10),"Judges Comments: ",S16)</f>
        <v>'And the Sky Became Black' by Gordon Sukut
Score: 16.3/30
Judges Comments: good tonal range, a lot of empty space (good for advertising), barn is main focal point, great title for the image, </v>
      </c>
    </row>
    <row r="17" spans="1:35" ht="45" customHeight="1">
      <c r="A17" s="34">
        <f>A16+1</f>
        <v>4</v>
      </c>
      <c r="B17" s="34" t="s">
        <v>16</v>
      </c>
      <c r="C17" s="117" t="s">
        <v>186</v>
      </c>
      <c r="D17" s="36" t="s">
        <v>89</v>
      </c>
      <c r="E17" s="37">
        <v>6</v>
      </c>
      <c r="F17" s="38">
        <v>6</v>
      </c>
      <c r="G17" s="38">
        <v>7</v>
      </c>
      <c r="H17" s="39">
        <v>19</v>
      </c>
      <c r="I17" s="40">
        <v>7</v>
      </c>
      <c r="J17" s="42">
        <v>7</v>
      </c>
      <c r="K17" s="42">
        <v>7</v>
      </c>
      <c r="L17" s="39">
        <v>21</v>
      </c>
      <c r="M17" s="37">
        <v>5</v>
      </c>
      <c r="N17" s="42">
        <v>5</v>
      </c>
      <c r="O17" s="42">
        <v>6</v>
      </c>
      <c r="P17" s="39">
        <v>16</v>
      </c>
      <c r="Q17" s="43">
        <v>18.666666666666668</v>
      </c>
      <c r="R17" s="44" t="s">
        <v>0</v>
      </c>
      <c r="S17" s="45" t="s">
        <v>187</v>
      </c>
      <c r="U17" s="106" t="b">
        <f>AND($U$21&lt;22,Q17=$U$21)</f>
        <v>0</v>
      </c>
      <c r="V17" s="106">
        <f>IF(U17=TRUE,1,0)</f>
        <v>0</v>
      </c>
      <c r="W17" s="106" t="b">
        <f>AND($U$15=0,Q17&gt;21.99)</f>
        <v>0</v>
      </c>
      <c r="X17" s="106">
        <f>IF(W17=TRUE,1,0)</f>
        <v>0</v>
      </c>
      <c r="Y17" s="106" t="b">
        <f>AND($U$15=0,Q17=$Y$21)</f>
        <v>0</v>
      </c>
      <c r="Z17" s="106">
        <f>IF(Y17=TRUE,2,0)</f>
        <v>0</v>
      </c>
      <c r="AA17" s="106" t="b">
        <f>AND(AC17=MAX($AC$16:$AC$20))</f>
        <v>0</v>
      </c>
      <c r="AB17" s="106">
        <f>IF(AA17=TRUE,1,0)</f>
        <v>0</v>
      </c>
      <c r="AC17" s="106">
        <f>U17+(W17*2)+X17+Y17+Z17</f>
        <v>0</v>
      </c>
      <c r="AE17" s="118">
        <f>Q17</f>
        <v>18.666666666666668</v>
      </c>
      <c r="AG17" s="64" t="str">
        <f>CONCATENATE("Score: ",ROUND(Q17,1),"/30")</f>
        <v>Score: 18.7/30</v>
      </c>
      <c r="AH17" s="64">
        <f>IF(R17="HM","Honorable Mention",IF(R17="PM","Print of the Month",""))</f>
      </c>
      <c r="AI17" s="5" t="str">
        <f>CONCATENATE("'",C17,"'"," by ",D17,CHAR(10),AG17,CHAR(10),AH17,CHAR(10),"Judges Comments: ",S17)</f>
        <v>'Guiding Light' by Dale Read
Score: 18.7/30
Judges Comments: the main subject in this image is the water and the reflections within - not the sky, good detail and texture on the water, horizon level is in a weird spot, top third needs more detail</v>
      </c>
    </row>
    <row r="18" spans="1:35" ht="45" customHeight="1">
      <c r="A18" s="34">
        <f>A17+1</f>
        <v>5</v>
      </c>
      <c r="B18" s="34" t="s">
        <v>16</v>
      </c>
      <c r="C18" s="120" t="s">
        <v>188</v>
      </c>
      <c r="D18" s="36" t="s">
        <v>93</v>
      </c>
      <c r="E18" s="37">
        <v>6</v>
      </c>
      <c r="F18" s="38">
        <v>6</v>
      </c>
      <c r="G18" s="38">
        <v>7</v>
      </c>
      <c r="H18" s="39">
        <v>19</v>
      </c>
      <c r="I18" s="40">
        <v>6</v>
      </c>
      <c r="J18" s="42">
        <v>6</v>
      </c>
      <c r="K18" s="42">
        <v>6</v>
      </c>
      <c r="L18" s="39">
        <v>18</v>
      </c>
      <c r="M18" s="37">
        <v>6</v>
      </c>
      <c r="N18" s="42">
        <v>6</v>
      </c>
      <c r="O18" s="42">
        <v>7</v>
      </c>
      <c r="P18" s="39">
        <v>19</v>
      </c>
      <c r="Q18" s="43">
        <v>18.666666666666668</v>
      </c>
      <c r="R18" s="44" t="s">
        <v>0</v>
      </c>
      <c r="S18" s="45" t="s">
        <v>189</v>
      </c>
      <c r="U18" s="106" t="b">
        <f>AND($U$21&lt;22,Q18=$U$21)</f>
        <v>0</v>
      </c>
      <c r="V18" s="106">
        <f>IF(U18=TRUE,1,0)</f>
        <v>0</v>
      </c>
      <c r="W18" s="106" t="b">
        <f>AND($U$15=0,Q18&gt;21.99)</f>
        <v>0</v>
      </c>
      <c r="X18" s="106">
        <f>IF(W18=TRUE,1,0)</f>
        <v>0</v>
      </c>
      <c r="Y18" s="106" t="b">
        <f>AND($U$15=0,Q18=$Y$21)</f>
        <v>0</v>
      </c>
      <c r="Z18" s="106">
        <f>IF(Y18=TRUE,2,0)</f>
        <v>0</v>
      </c>
      <c r="AA18" s="106" t="b">
        <f>AND(AC18=MAX($AC$16:$AC$20))</f>
        <v>0</v>
      </c>
      <c r="AB18" s="106">
        <f>IF(AA18=TRUE,1,0)</f>
        <v>0</v>
      </c>
      <c r="AC18" s="106">
        <f>U18+(W18*2)+X18+Y18+Z18</f>
        <v>0</v>
      </c>
      <c r="AE18" s="118">
        <f>Q18</f>
        <v>18.666666666666668</v>
      </c>
      <c r="AG18" s="64" t="str">
        <f>CONCATENATE("Score: ",ROUND(Q18,1),"/30")</f>
        <v>Score: 18.7/30</v>
      </c>
      <c r="AH18" s="64">
        <f>IF(R18="HM","Honorable Mention",IF(R18="PM","Print of the Month",""))</f>
      </c>
      <c r="AI18" s="5" t="str">
        <f>CONCATENATE("'",C18,"'"," by ",D18,CHAR(10),AG18,CHAR(10),AH18,CHAR(10),"Judges Comments: ",S18)</f>
        <v>'Silver Rays' by Betty Calvert
Score: 18.7/30
Judges Comments: photo does not have a lot of interest in the sky, lacks contrast in the sky, excellent composition</v>
      </c>
    </row>
    <row r="19" spans="1:35" ht="45" customHeight="1">
      <c r="A19" s="34">
        <f>A18+1</f>
        <v>6</v>
      </c>
      <c r="B19" s="34" t="s">
        <v>16</v>
      </c>
      <c r="C19" s="121" t="s">
        <v>190</v>
      </c>
      <c r="D19" s="50" t="s">
        <v>84</v>
      </c>
      <c r="E19" s="51">
        <v>8</v>
      </c>
      <c r="F19" s="52">
        <v>7</v>
      </c>
      <c r="G19" s="52">
        <v>6</v>
      </c>
      <c r="H19" s="53">
        <v>21</v>
      </c>
      <c r="I19" s="54">
        <v>8</v>
      </c>
      <c r="J19" s="55">
        <v>7</v>
      </c>
      <c r="K19" s="55">
        <v>7</v>
      </c>
      <c r="L19" s="53">
        <v>22</v>
      </c>
      <c r="M19" s="51">
        <v>8</v>
      </c>
      <c r="N19" s="55">
        <v>8</v>
      </c>
      <c r="O19" s="55">
        <v>7</v>
      </c>
      <c r="P19" s="53">
        <v>23</v>
      </c>
      <c r="Q19" s="56">
        <v>22</v>
      </c>
      <c r="R19" s="57" t="s">
        <v>7</v>
      </c>
      <c r="S19" s="58" t="s">
        <v>191</v>
      </c>
      <c r="U19" s="106" t="b">
        <f>AND($U$21&lt;22,Q19=$U$21)</f>
        <v>0</v>
      </c>
      <c r="V19" s="106">
        <f>IF(U19=TRUE,1,0)</f>
        <v>0</v>
      </c>
      <c r="W19" s="106" t="b">
        <f>AND($U$15=0,Q19&gt;21.99)</f>
        <v>1</v>
      </c>
      <c r="X19" s="106">
        <f>IF(W19=TRUE,1,0)</f>
        <v>1</v>
      </c>
      <c r="Y19" s="106" t="b">
        <f>AND($U$15=0,Q19=$Y$21)</f>
        <v>1</v>
      </c>
      <c r="Z19" s="106">
        <f>IF(Y19=TRUE,2,0)</f>
        <v>2</v>
      </c>
      <c r="AA19" s="106" t="b">
        <f>AND(AC19=MAX($AC$16:$AC$20))</f>
        <v>1</v>
      </c>
      <c r="AB19" s="106">
        <f>IF(AA19=TRUE,1,0)</f>
        <v>1</v>
      </c>
      <c r="AC19" s="106">
        <f>U19+(W19*2)+X19+Y19+Z19</f>
        <v>6</v>
      </c>
      <c r="AE19" s="118">
        <f>Q19</f>
        <v>22</v>
      </c>
      <c r="AG19" s="64" t="str">
        <f>CONCATENATE("Score: ",ROUND(Q19,1),"/30")</f>
        <v>Score: 22/30</v>
      </c>
      <c r="AH19" s="64" t="str">
        <f>IF(R19="HM","Honorable Mention",IF(R19="PM","Print of the Month",""))</f>
        <v>Print of the Month</v>
      </c>
      <c r="AI19" s="5" t="str">
        <f>CONCATENATE("'",C19,"'"," by ",D19,CHAR(10),AG19,CHAR(10),AH19,CHAR(10),"Judges Comments: ",S19)</f>
        <v>'Disturbing the Tranquility' by Nina Henry
Score: 22/30
Print of the Month
Judges Comments: good title, too much of the gray tone range, grass border adds to the image</v>
      </c>
    </row>
    <row r="20" spans="1:20" ht="7.5" customHeight="1">
      <c r="A20" s="59"/>
      <c r="B20" s="59"/>
      <c r="C20" s="63"/>
      <c r="D20" s="60"/>
      <c r="E20" s="59"/>
      <c r="F20" s="59"/>
      <c r="G20" s="59"/>
      <c r="H20" s="61"/>
      <c r="I20" s="59"/>
      <c r="J20" s="62"/>
      <c r="K20" s="62"/>
      <c r="L20" s="61"/>
      <c r="M20" s="59"/>
      <c r="N20" s="62"/>
      <c r="O20" s="62"/>
      <c r="P20" s="61"/>
      <c r="Q20" s="61"/>
      <c r="R20" s="74"/>
      <c r="S20" s="63"/>
      <c r="T20" s="115" t="str">
        <f>IF(AA21=TRUE,"TIE"," ")</f>
        <v> </v>
      </c>
    </row>
    <row r="21" spans="1:28" ht="34.5" customHeight="1">
      <c r="A21" s="3">
        <f>MAX(A16:A20)</f>
        <v>6</v>
      </c>
      <c r="B21" s="3"/>
      <c r="C21" s="111" t="s">
        <v>21</v>
      </c>
      <c r="D21" s="32" t="s">
        <v>15</v>
      </c>
      <c r="E21" s="1">
        <v>11</v>
      </c>
      <c r="F21" s="1"/>
      <c r="G21" s="1"/>
      <c r="H21" s="64"/>
      <c r="L21" s="64"/>
      <c r="P21" s="64"/>
      <c r="Q21" s="64"/>
      <c r="R21" s="31"/>
      <c r="T21" s="115"/>
      <c r="U21" s="119" t="str">
        <f>IF(MAX(Q16:Q20)&lt;22,MAX(Q16:Q20)," ")</f>
        <v> </v>
      </c>
      <c r="V21" s="119"/>
      <c r="Y21" s="119">
        <f>IF(U21&gt;21.99,MAX(Q16:Q20)," ")</f>
        <v>22</v>
      </c>
      <c r="AA21" s="116" t="b">
        <f>OR(AA22&gt;1,U22&gt;1)</f>
        <v>0</v>
      </c>
      <c r="AB21" s="116"/>
    </row>
    <row r="22" spans="1:30" s="78" customFormat="1" ht="7.5" customHeight="1">
      <c r="A22" s="65"/>
      <c r="B22" s="65"/>
      <c r="C22" s="77"/>
      <c r="D22" s="75"/>
      <c r="E22" s="65"/>
      <c r="F22" s="65"/>
      <c r="G22" s="65"/>
      <c r="H22" s="67"/>
      <c r="I22" s="65"/>
      <c r="J22" s="65"/>
      <c r="K22" s="65"/>
      <c r="L22" s="67"/>
      <c r="M22" s="65"/>
      <c r="N22" s="65"/>
      <c r="O22" s="65"/>
      <c r="P22" s="67"/>
      <c r="Q22" s="67"/>
      <c r="R22" s="76"/>
      <c r="S22" s="77"/>
      <c r="T22" s="115"/>
      <c r="U22" s="106">
        <f>SUM(V23:V34)</f>
        <v>0</v>
      </c>
      <c r="V22" s="106"/>
      <c r="W22" s="106"/>
      <c r="X22" s="106"/>
      <c r="Y22" s="106"/>
      <c r="Z22" s="106"/>
      <c r="AA22" s="106">
        <f>SUM(AB23:AB34)</f>
        <v>1</v>
      </c>
      <c r="AB22" s="106"/>
      <c r="AC22" s="106"/>
      <c r="AD22" s="106"/>
    </row>
    <row r="23" spans="1:35" ht="45" customHeight="1">
      <c r="A23" s="34">
        <f>A21+1</f>
        <v>7</v>
      </c>
      <c r="B23" s="34" t="s">
        <v>19</v>
      </c>
      <c r="C23" s="117" t="s">
        <v>192</v>
      </c>
      <c r="D23" s="36" t="s">
        <v>193</v>
      </c>
      <c r="E23" s="79">
        <v>6.5</v>
      </c>
      <c r="F23" s="80">
        <v>6.5</v>
      </c>
      <c r="G23" s="80">
        <v>7</v>
      </c>
      <c r="H23" s="81">
        <v>20</v>
      </c>
      <c r="I23" s="82">
        <v>6</v>
      </c>
      <c r="J23" s="83">
        <v>7.5</v>
      </c>
      <c r="K23" s="83">
        <v>7</v>
      </c>
      <c r="L23" s="84">
        <v>20.5</v>
      </c>
      <c r="M23" s="79">
        <v>7</v>
      </c>
      <c r="N23" s="83">
        <v>6</v>
      </c>
      <c r="O23" s="83">
        <v>6.5</v>
      </c>
      <c r="P23" s="81">
        <v>19.5</v>
      </c>
      <c r="Q23" s="43">
        <v>20</v>
      </c>
      <c r="R23" s="44" t="s">
        <v>0</v>
      </c>
      <c r="S23" s="85" t="s">
        <v>194</v>
      </c>
      <c r="U23" s="106" t="b">
        <f aca="true" t="shared" si="0" ref="U23:U33">AND($U$35&lt;22,Q23=$U$35)</f>
        <v>0</v>
      </c>
      <c r="V23" s="106">
        <f aca="true" t="shared" si="1" ref="V23:V33">IF(U23=TRUE,1,0)</f>
        <v>0</v>
      </c>
      <c r="W23" s="106" t="b">
        <f aca="true" t="shared" si="2" ref="W23:W33">AND($U$22=0,Q23&gt;21.99)</f>
        <v>0</v>
      </c>
      <c r="X23" s="106">
        <f aca="true" t="shared" si="3" ref="X23:X33">IF(W23=TRUE,1,0)</f>
        <v>0</v>
      </c>
      <c r="Y23" s="106" t="b">
        <f aca="true" t="shared" si="4" ref="Y23:Y33">AND($U$22=0,Q23=$Y$35)</f>
        <v>0</v>
      </c>
      <c r="Z23" s="106">
        <f aca="true" t="shared" si="5" ref="Z23:Z33">IF(Y23=TRUE,2,0)</f>
        <v>0</v>
      </c>
      <c r="AA23" s="106" t="b">
        <f aca="true" t="shared" si="6" ref="AA23:AA33">AND(AC23=MAX($AC$23:$AC$34))</f>
        <v>0</v>
      </c>
      <c r="AB23" s="106">
        <f aca="true" t="shared" si="7" ref="AB23:AB33">IF(AA23=TRUE,1,0)</f>
        <v>0</v>
      </c>
      <c r="AC23" s="106">
        <f aca="true" t="shared" si="8" ref="AC23:AC33">U23+(W23*2)+X23+Y23+Z23</f>
        <v>0</v>
      </c>
      <c r="AE23" s="118">
        <f aca="true" t="shared" si="9" ref="AE23:AE33">Q23</f>
        <v>20</v>
      </c>
      <c r="AG23" s="64" t="str">
        <f aca="true" t="shared" si="10" ref="AG23:AG33">CONCATENATE("Score: ",ROUND(Q23,1),"/30")</f>
        <v>Score: 20/30</v>
      </c>
      <c r="AH23" s="64">
        <f aca="true" t="shared" si="11" ref="AH23:AH33">IF(R23="HM","Honorable Mention",IF(R23="PM","Print of the Month",""))</f>
      </c>
      <c r="AI23" s="5" t="str">
        <f aca="true" t="shared" si="12" ref="AI23:AI33">CONCATENATE("'",C23,"'"," by ",D23,CHAR(10),AG23,CHAR(10),AH23,CHAR(10),"Judges Comments: ",S23)</f>
        <v>'I Spy a Monster Face' by Ramona Gignac
Score: 20/30
Judges Comments: weak title - some can't see it, sloping horizon line is distracting, sky seems to have too much noise, nice warm color tones</v>
      </c>
    </row>
    <row r="24" spans="1:35" ht="45" customHeight="1">
      <c r="A24" s="34">
        <f>A23+1</f>
        <v>8</v>
      </c>
      <c r="B24" s="34" t="s">
        <v>19</v>
      </c>
      <c r="C24" s="117" t="s">
        <v>195</v>
      </c>
      <c r="D24" s="36" t="s">
        <v>196</v>
      </c>
      <c r="E24" s="79">
        <v>6</v>
      </c>
      <c r="F24" s="80">
        <v>8</v>
      </c>
      <c r="G24" s="80">
        <v>7</v>
      </c>
      <c r="H24" s="81">
        <v>21</v>
      </c>
      <c r="I24" s="82">
        <v>5</v>
      </c>
      <c r="J24" s="83">
        <v>7.5</v>
      </c>
      <c r="K24" s="83">
        <v>7</v>
      </c>
      <c r="L24" s="84">
        <v>19.5</v>
      </c>
      <c r="M24" s="79">
        <v>6</v>
      </c>
      <c r="N24" s="83">
        <v>7</v>
      </c>
      <c r="O24" s="83">
        <v>6.5</v>
      </c>
      <c r="P24" s="81">
        <v>19.5</v>
      </c>
      <c r="Q24" s="43">
        <v>20</v>
      </c>
      <c r="R24" s="44" t="s">
        <v>0</v>
      </c>
      <c r="S24" s="90" t="s">
        <v>197</v>
      </c>
      <c r="U24" s="106" t="b">
        <f t="shared" si="0"/>
        <v>0</v>
      </c>
      <c r="V24" s="106">
        <f t="shared" si="1"/>
        <v>0</v>
      </c>
      <c r="W24" s="106" t="b">
        <f t="shared" si="2"/>
        <v>0</v>
      </c>
      <c r="X24" s="106">
        <f t="shared" si="3"/>
        <v>0</v>
      </c>
      <c r="Y24" s="106" t="b">
        <f t="shared" si="4"/>
        <v>0</v>
      </c>
      <c r="Z24" s="106">
        <f t="shared" si="5"/>
        <v>0</v>
      </c>
      <c r="AA24" s="106" t="b">
        <f t="shared" si="6"/>
        <v>0</v>
      </c>
      <c r="AB24" s="106">
        <f t="shared" si="7"/>
        <v>0</v>
      </c>
      <c r="AC24" s="106">
        <f t="shared" si="8"/>
        <v>0</v>
      </c>
      <c r="AE24" s="118">
        <f t="shared" si="9"/>
        <v>20</v>
      </c>
      <c r="AG24" s="64" t="str">
        <f t="shared" si="10"/>
        <v>Score: 20/30</v>
      </c>
      <c r="AH24" s="64">
        <f t="shared" si="11"/>
      </c>
      <c r="AI24" s="5" t="str">
        <f t="shared" si="12"/>
        <v>'Weather Watch' by Philip McNeill
Score: 20/30
Judges Comments: slightly out of focus, too much blue in the clouds, trees are distracting - zoom into the clouds a little more, lower the exposure to increase the clouds texture</v>
      </c>
    </row>
    <row r="25" spans="1:35" ht="45" customHeight="1">
      <c r="A25" s="34">
        <f aca="true" t="shared" si="13" ref="A25:A33">A24+1</f>
        <v>9</v>
      </c>
      <c r="B25" s="34" t="s">
        <v>19</v>
      </c>
      <c r="C25" s="117" t="s">
        <v>198</v>
      </c>
      <c r="D25" s="36" t="s">
        <v>93</v>
      </c>
      <c r="E25" s="79">
        <v>7</v>
      </c>
      <c r="F25" s="80">
        <v>7</v>
      </c>
      <c r="G25" s="80">
        <v>7</v>
      </c>
      <c r="H25" s="81">
        <v>21</v>
      </c>
      <c r="I25" s="82">
        <v>6</v>
      </c>
      <c r="J25" s="83">
        <v>7</v>
      </c>
      <c r="K25" s="83">
        <v>7</v>
      </c>
      <c r="L25" s="84">
        <v>20</v>
      </c>
      <c r="M25" s="79">
        <v>7</v>
      </c>
      <c r="N25" s="83">
        <v>7</v>
      </c>
      <c r="O25" s="83">
        <v>7</v>
      </c>
      <c r="P25" s="81">
        <v>21</v>
      </c>
      <c r="Q25" s="43">
        <v>20.666666666666668</v>
      </c>
      <c r="R25" s="44" t="s">
        <v>0</v>
      </c>
      <c r="S25" s="90" t="s">
        <v>199</v>
      </c>
      <c r="U25" s="106" t="b">
        <f t="shared" si="0"/>
        <v>0</v>
      </c>
      <c r="V25" s="106">
        <f t="shared" si="1"/>
        <v>0</v>
      </c>
      <c r="W25" s="106" t="b">
        <f t="shared" si="2"/>
        <v>0</v>
      </c>
      <c r="X25" s="106">
        <f t="shared" si="3"/>
        <v>0</v>
      </c>
      <c r="Y25" s="106" t="b">
        <f t="shared" si="4"/>
        <v>0</v>
      </c>
      <c r="Z25" s="106">
        <f t="shared" si="5"/>
        <v>0</v>
      </c>
      <c r="AA25" s="106" t="b">
        <f t="shared" si="6"/>
        <v>0</v>
      </c>
      <c r="AB25" s="106">
        <f t="shared" si="7"/>
        <v>0</v>
      </c>
      <c r="AC25" s="106">
        <f t="shared" si="8"/>
        <v>0</v>
      </c>
      <c r="AE25" s="118">
        <f t="shared" si="9"/>
        <v>20.666666666666668</v>
      </c>
      <c r="AG25" s="64" t="str">
        <f t="shared" si="10"/>
        <v>Score: 20.7/30</v>
      </c>
      <c r="AH25" s="64">
        <f t="shared" si="11"/>
      </c>
      <c r="AI25" s="5" t="str">
        <f t="shared" si="12"/>
        <v>'Cotton Candy Sky' by Betty Calvert
Score: 20.7/30
Judges Comments: panoramic format works, tree on right side out of focus, lots of pleasing lines, good title</v>
      </c>
    </row>
    <row r="26" spans="1:35" ht="45" customHeight="1">
      <c r="A26" s="34">
        <f t="shared" si="13"/>
        <v>10</v>
      </c>
      <c r="B26" s="34" t="s">
        <v>19</v>
      </c>
      <c r="C26" s="117" t="s">
        <v>200</v>
      </c>
      <c r="D26" s="36" t="s">
        <v>89</v>
      </c>
      <c r="E26" s="79">
        <v>7</v>
      </c>
      <c r="F26" s="80">
        <v>6</v>
      </c>
      <c r="G26" s="80">
        <v>8</v>
      </c>
      <c r="H26" s="81">
        <v>21</v>
      </c>
      <c r="I26" s="82">
        <v>7</v>
      </c>
      <c r="J26" s="83">
        <v>7</v>
      </c>
      <c r="K26" s="83">
        <v>7.5</v>
      </c>
      <c r="L26" s="84">
        <v>21.5</v>
      </c>
      <c r="M26" s="79">
        <v>6.5</v>
      </c>
      <c r="N26" s="83">
        <v>7</v>
      </c>
      <c r="O26" s="83">
        <v>7</v>
      </c>
      <c r="P26" s="81">
        <v>20.5</v>
      </c>
      <c r="Q26" s="43">
        <v>21</v>
      </c>
      <c r="R26" s="44" t="s">
        <v>0</v>
      </c>
      <c r="S26" s="90" t="s">
        <v>201</v>
      </c>
      <c r="U26" s="106" t="b">
        <f t="shared" si="0"/>
        <v>0</v>
      </c>
      <c r="V26" s="106">
        <f t="shared" si="1"/>
        <v>0</v>
      </c>
      <c r="W26" s="106" t="b">
        <f t="shared" si="2"/>
        <v>0</v>
      </c>
      <c r="X26" s="106">
        <f t="shared" si="3"/>
        <v>0</v>
      </c>
      <c r="Y26" s="106" t="b">
        <f t="shared" si="4"/>
        <v>0</v>
      </c>
      <c r="Z26" s="106">
        <f t="shared" si="5"/>
        <v>0</v>
      </c>
      <c r="AA26" s="106" t="b">
        <f t="shared" si="6"/>
        <v>0</v>
      </c>
      <c r="AB26" s="106">
        <f t="shared" si="7"/>
        <v>0</v>
      </c>
      <c r="AC26" s="106">
        <f t="shared" si="8"/>
        <v>0</v>
      </c>
      <c r="AE26" s="118">
        <f t="shared" si="9"/>
        <v>21</v>
      </c>
      <c r="AG26" s="64" t="str">
        <f t="shared" si="10"/>
        <v>Score: 21/30</v>
      </c>
      <c r="AH26" s="64">
        <f t="shared" si="11"/>
      </c>
      <c r="AI26" s="5" t="str">
        <f t="shared" si="12"/>
        <v>'Smoke on the Water' by Dale Read
Score: 21/30
Judges Comments: nice composition, very pleasing colors, enough light on the water to give its some interest and texture, weak mat - it's not true black, weak title</v>
      </c>
    </row>
    <row r="27" spans="1:35" ht="45" customHeight="1">
      <c r="A27" s="34">
        <f t="shared" si="13"/>
        <v>11</v>
      </c>
      <c r="B27" s="34" t="s">
        <v>19</v>
      </c>
      <c r="C27" s="117" t="s">
        <v>202</v>
      </c>
      <c r="D27" s="36" t="s">
        <v>82</v>
      </c>
      <c r="E27" s="79">
        <v>7</v>
      </c>
      <c r="F27" s="80">
        <v>7</v>
      </c>
      <c r="G27" s="80">
        <v>7.5</v>
      </c>
      <c r="H27" s="81">
        <v>21.5</v>
      </c>
      <c r="I27" s="82">
        <v>7</v>
      </c>
      <c r="J27" s="83">
        <v>7</v>
      </c>
      <c r="K27" s="83">
        <v>7.5</v>
      </c>
      <c r="L27" s="84">
        <v>21.5</v>
      </c>
      <c r="M27" s="79">
        <v>7</v>
      </c>
      <c r="N27" s="83">
        <v>8</v>
      </c>
      <c r="O27" s="83">
        <v>7.5</v>
      </c>
      <c r="P27" s="81">
        <v>22.5</v>
      </c>
      <c r="Q27" s="43">
        <v>21.833333333333332</v>
      </c>
      <c r="R27" s="44" t="s">
        <v>0</v>
      </c>
      <c r="S27" s="90" t="s">
        <v>203</v>
      </c>
      <c r="U27" s="106" t="b">
        <f t="shared" si="0"/>
        <v>0</v>
      </c>
      <c r="V27" s="106">
        <f t="shared" si="1"/>
        <v>0</v>
      </c>
      <c r="W27" s="106" t="b">
        <f t="shared" si="2"/>
        <v>0</v>
      </c>
      <c r="X27" s="106">
        <f t="shared" si="3"/>
        <v>0</v>
      </c>
      <c r="Y27" s="106" t="b">
        <f t="shared" si="4"/>
        <v>0</v>
      </c>
      <c r="Z27" s="106">
        <f t="shared" si="5"/>
        <v>0</v>
      </c>
      <c r="AA27" s="106" t="b">
        <f t="shared" si="6"/>
        <v>0</v>
      </c>
      <c r="AB27" s="106">
        <f t="shared" si="7"/>
        <v>0</v>
      </c>
      <c r="AC27" s="106">
        <f t="shared" si="8"/>
        <v>0</v>
      </c>
      <c r="AE27" s="118">
        <f t="shared" si="9"/>
        <v>21.833333333333332</v>
      </c>
      <c r="AG27" s="64" t="str">
        <f t="shared" si="10"/>
        <v>Score: 21.8/30</v>
      </c>
      <c r="AH27" s="64">
        <f t="shared" si="11"/>
      </c>
      <c r="AI27" s="5" t="str">
        <f t="shared" si="12"/>
        <v>'Drive by Sky' by Gordon Sukut
Score: 21.8/30
Judges Comments: good colors with a nice gradient, good use of empty space, placement of the trees too far to the left, a simple photo that has created a lot of discussion</v>
      </c>
    </row>
    <row r="28" spans="1:35" ht="45" customHeight="1">
      <c r="A28" s="34">
        <f t="shared" si="13"/>
        <v>12</v>
      </c>
      <c r="B28" s="34" t="s">
        <v>19</v>
      </c>
      <c r="C28" s="117" t="s">
        <v>204</v>
      </c>
      <c r="D28" s="36" t="s">
        <v>81</v>
      </c>
      <c r="E28" s="79">
        <v>7</v>
      </c>
      <c r="F28" s="80">
        <v>7</v>
      </c>
      <c r="G28" s="80">
        <v>7</v>
      </c>
      <c r="H28" s="81">
        <v>21</v>
      </c>
      <c r="I28" s="82">
        <v>6.5</v>
      </c>
      <c r="J28" s="83">
        <v>7.5</v>
      </c>
      <c r="K28" s="83">
        <v>7.5</v>
      </c>
      <c r="L28" s="84">
        <v>21.5</v>
      </c>
      <c r="M28" s="79">
        <v>7.5</v>
      </c>
      <c r="N28" s="83">
        <v>8</v>
      </c>
      <c r="O28" s="83">
        <v>7.5</v>
      </c>
      <c r="P28" s="81">
        <v>23</v>
      </c>
      <c r="Q28" s="43">
        <v>21.833333333333332</v>
      </c>
      <c r="R28" s="44" t="s">
        <v>0</v>
      </c>
      <c r="S28" s="90" t="s">
        <v>205</v>
      </c>
      <c r="U28" s="106" t="b">
        <f t="shared" si="0"/>
        <v>0</v>
      </c>
      <c r="V28" s="106">
        <f t="shared" si="1"/>
        <v>0</v>
      </c>
      <c r="W28" s="106" t="b">
        <f t="shared" si="2"/>
        <v>0</v>
      </c>
      <c r="X28" s="106">
        <f t="shared" si="3"/>
        <v>0</v>
      </c>
      <c r="Y28" s="106" t="b">
        <f t="shared" si="4"/>
        <v>0</v>
      </c>
      <c r="Z28" s="106">
        <f t="shared" si="5"/>
        <v>0</v>
      </c>
      <c r="AA28" s="106" t="b">
        <f t="shared" si="6"/>
        <v>0</v>
      </c>
      <c r="AB28" s="106">
        <f t="shared" si="7"/>
        <v>0</v>
      </c>
      <c r="AC28" s="106">
        <f t="shared" si="8"/>
        <v>0</v>
      </c>
      <c r="AE28" s="118">
        <f t="shared" si="9"/>
        <v>21.833333333333332</v>
      </c>
      <c r="AG28" s="64" t="str">
        <f t="shared" si="10"/>
        <v>Score: 21.8/30</v>
      </c>
      <c r="AH28" s="64">
        <f t="shared" si="11"/>
      </c>
      <c r="AI28" s="5" t="str">
        <f t="shared" si="12"/>
        <v>'Sky Prism' by Cathy Baerg
Score: 21.8/30
Judges Comments: great composition, bottom needs cropping especially the power lines, colors seem too vivid in the rainbow</v>
      </c>
    </row>
    <row r="29" spans="1:35" ht="45" customHeight="1">
      <c r="A29" s="34">
        <f t="shared" si="13"/>
        <v>13</v>
      </c>
      <c r="B29" s="34" t="s">
        <v>19</v>
      </c>
      <c r="C29" s="117" t="s">
        <v>206</v>
      </c>
      <c r="D29" s="36" t="s">
        <v>84</v>
      </c>
      <c r="E29" s="79">
        <v>7</v>
      </c>
      <c r="F29" s="80">
        <v>8</v>
      </c>
      <c r="G29" s="80">
        <v>8</v>
      </c>
      <c r="H29" s="81">
        <v>23</v>
      </c>
      <c r="I29" s="82">
        <v>6.5</v>
      </c>
      <c r="J29" s="83">
        <v>8</v>
      </c>
      <c r="K29" s="83">
        <v>7.5</v>
      </c>
      <c r="L29" s="84">
        <v>22</v>
      </c>
      <c r="M29" s="79">
        <v>7</v>
      </c>
      <c r="N29" s="83">
        <v>8</v>
      </c>
      <c r="O29" s="83">
        <v>8</v>
      </c>
      <c r="P29" s="81">
        <v>23</v>
      </c>
      <c r="Q29" s="43">
        <v>22.666666666666668</v>
      </c>
      <c r="R29" s="44" t="s">
        <v>2</v>
      </c>
      <c r="S29" s="90" t="s">
        <v>207</v>
      </c>
      <c r="U29" s="106" t="b">
        <f t="shared" si="0"/>
        <v>0</v>
      </c>
      <c r="V29" s="106">
        <f t="shared" si="1"/>
        <v>0</v>
      </c>
      <c r="W29" s="106" t="b">
        <f t="shared" si="2"/>
        <v>1</v>
      </c>
      <c r="X29" s="106">
        <f t="shared" si="3"/>
        <v>1</v>
      </c>
      <c r="Y29" s="106" t="b">
        <f t="shared" si="4"/>
        <v>0</v>
      </c>
      <c r="Z29" s="106">
        <f t="shared" si="5"/>
        <v>0</v>
      </c>
      <c r="AA29" s="106" t="b">
        <f t="shared" si="6"/>
        <v>0</v>
      </c>
      <c r="AB29" s="106">
        <f t="shared" si="7"/>
        <v>0</v>
      </c>
      <c r="AC29" s="106">
        <f t="shared" si="8"/>
        <v>3</v>
      </c>
      <c r="AE29" s="118">
        <f t="shared" si="9"/>
        <v>22.666666666666668</v>
      </c>
      <c r="AG29" s="64" t="str">
        <f t="shared" si="10"/>
        <v>Score: 22.7/30</v>
      </c>
      <c r="AH29" s="64" t="str">
        <f t="shared" si="11"/>
        <v>Honorable Mention</v>
      </c>
      <c r="AI29" s="5" t="str">
        <f t="shared" si="12"/>
        <v>'Ominous Oranges' by Nina Henry
Score: 22.7/30
Honorable Mention
Judges Comments: image too small would make a nice postcard, nice framing and composition, good dramatic colors, a little soft in the trees, nice how the lava clouds stop just at the top of the trees</v>
      </c>
    </row>
    <row r="30" spans="1:35" ht="45" customHeight="1">
      <c r="A30" s="34">
        <f t="shared" si="13"/>
        <v>14</v>
      </c>
      <c r="B30" s="34" t="s">
        <v>19</v>
      </c>
      <c r="C30" s="117" t="s">
        <v>208</v>
      </c>
      <c r="D30" s="36" t="s">
        <v>147</v>
      </c>
      <c r="E30" s="79">
        <v>7</v>
      </c>
      <c r="F30" s="80">
        <v>8</v>
      </c>
      <c r="G30" s="80">
        <v>8</v>
      </c>
      <c r="H30" s="81">
        <v>23</v>
      </c>
      <c r="I30" s="82">
        <v>7</v>
      </c>
      <c r="J30" s="83">
        <v>8.5</v>
      </c>
      <c r="K30" s="83">
        <v>8.5</v>
      </c>
      <c r="L30" s="84">
        <v>24</v>
      </c>
      <c r="M30" s="79">
        <v>7</v>
      </c>
      <c r="N30" s="83">
        <v>8</v>
      </c>
      <c r="O30" s="83">
        <v>8</v>
      </c>
      <c r="P30" s="81">
        <v>23</v>
      </c>
      <c r="Q30" s="43">
        <v>23.333333333333332</v>
      </c>
      <c r="R30" s="44" t="s">
        <v>2</v>
      </c>
      <c r="S30" s="90" t="s">
        <v>209</v>
      </c>
      <c r="U30" s="106" t="b">
        <f t="shared" si="0"/>
        <v>0</v>
      </c>
      <c r="V30" s="106">
        <f t="shared" si="1"/>
        <v>0</v>
      </c>
      <c r="W30" s="106" t="b">
        <f t="shared" si="2"/>
        <v>1</v>
      </c>
      <c r="X30" s="106">
        <f t="shared" si="3"/>
        <v>1</v>
      </c>
      <c r="Y30" s="106" t="b">
        <f t="shared" si="4"/>
        <v>0</v>
      </c>
      <c r="Z30" s="106">
        <f t="shared" si="5"/>
        <v>0</v>
      </c>
      <c r="AA30" s="106" t="b">
        <f t="shared" si="6"/>
        <v>0</v>
      </c>
      <c r="AB30" s="106">
        <f t="shared" si="7"/>
        <v>0</v>
      </c>
      <c r="AC30" s="106">
        <f t="shared" si="8"/>
        <v>3</v>
      </c>
      <c r="AE30" s="118">
        <f t="shared" si="9"/>
        <v>23.333333333333332</v>
      </c>
      <c r="AG30" s="64" t="str">
        <f t="shared" si="10"/>
        <v>Score: 23.3/30</v>
      </c>
      <c r="AH30" s="64" t="str">
        <f t="shared" si="11"/>
        <v>Honorable Mention</v>
      </c>
      <c r="AI30" s="5" t="str">
        <f t="shared" si="12"/>
        <v>'Nice Cloud Picture' by Wayne Corbett
Score: 23.3/30
Honorable Mention
Judges Comments: not the most interesting title but it is a nice cloud picture, nice to see some ground to give perspective but could use more ground, good color tones, black mat would be more dramatic</v>
      </c>
    </row>
    <row r="31" spans="1:35" ht="45" customHeight="1">
      <c r="A31" s="34">
        <f t="shared" si="13"/>
        <v>15</v>
      </c>
      <c r="B31" s="34" t="s">
        <v>19</v>
      </c>
      <c r="C31" s="117" t="s">
        <v>210</v>
      </c>
      <c r="D31" s="36" t="s">
        <v>211</v>
      </c>
      <c r="E31" s="79">
        <v>8</v>
      </c>
      <c r="F31" s="80">
        <v>8</v>
      </c>
      <c r="G31" s="80">
        <v>7.5</v>
      </c>
      <c r="H31" s="81">
        <v>23.5</v>
      </c>
      <c r="I31" s="82">
        <v>8</v>
      </c>
      <c r="J31" s="83">
        <v>8</v>
      </c>
      <c r="K31" s="83">
        <v>8</v>
      </c>
      <c r="L31" s="84">
        <v>24</v>
      </c>
      <c r="M31" s="79">
        <v>8</v>
      </c>
      <c r="N31" s="83">
        <v>8</v>
      </c>
      <c r="O31" s="83">
        <v>8</v>
      </c>
      <c r="P31" s="81">
        <v>24</v>
      </c>
      <c r="Q31" s="43">
        <v>23.833333333333332</v>
      </c>
      <c r="R31" s="44" t="s">
        <v>2</v>
      </c>
      <c r="S31" s="90" t="s">
        <v>212</v>
      </c>
      <c r="U31" s="106" t="b">
        <f t="shared" si="0"/>
        <v>0</v>
      </c>
      <c r="V31" s="106">
        <f t="shared" si="1"/>
        <v>0</v>
      </c>
      <c r="W31" s="106" t="b">
        <f t="shared" si="2"/>
        <v>1</v>
      </c>
      <c r="X31" s="106">
        <f t="shared" si="3"/>
        <v>1</v>
      </c>
      <c r="Y31" s="106" t="b">
        <f t="shared" si="4"/>
        <v>0</v>
      </c>
      <c r="Z31" s="106">
        <f t="shared" si="5"/>
        <v>0</v>
      </c>
      <c r="AA31" s="106" t="b">
        <f t="shared" si="6"/>
        <v>0</v>
      </c>
      <c r="AB31" s="106">
        <f t="shared" si="7"/>
        <v>0</v>
      </c>
      <c r="AC31" s="106">
        <f t="shared" si="8"/>
        <v>3</v>
      </c>
      <c r="AE31" s="118">
        <f t="shared" si="9"/>
        <v>23.833333333333332</v>
      </c>
      <c r="AG31" s="64" t="str">
        <f t="shared" si="10"/>
        <v>Score: 23.8/30</v>
      </c>
      <c r="AH31" s="64" t="str">
        <f t="shared" si="11"/>
        <v>Honorable Mention</v>
      </c>
      <c r="AI31" s="5" t="str">
        <f t="shared" si="12"/>
        <v>'Cuban Sunrise' by Elizabeth Cronin
Score: 23.8/30
Honorable Mention
Judges Comments: beautiful color and tones, pleasing composition, nice and sharp, very well exposed</v>
      </c>
    </row>
    <row r="32" spans="1:35" ht="45" customHeight="1">
      <c r="A32" s="34">
        <f t="shared" si="13"/>
        <v>16</v>
      </c>
      <c r="B32" s="34" t="s">
        <v>19</v>
      </c>
      <c r="C32" s="117" t="s">
        <v>213</v>
      </c>
      <c r="D32" s="36" t="s">
        <v>98</v>
      </c>
      <c r="E32" s="79">
        <v>8</v>
      </c>
      <c r="F32" s="80">
        <v>8</v>
      </c>
      <c r="G32" s="80">
        <v>7.5</v>
      </c>
      <c r="H32" s="81">
        <v>23.5</v>
      </c>
      <c r="I32" s="82">
        <v>8</v>
      </c>
      <c r="J32" s="83">
        <v>8</v>
      </c>
      <c r="K32" s="83">
        <v>7.5</v>
      </c>
      <c r="L32" s="84">
        <v>23.5</v>
      </c>
      <c r="M32" s="79">
        <v>8</v>
      </c>
      <c r="N32" s="83">
        <v>9</v>
      </c>
      <c r="O32" s="83">
        <v>8</v>
      </c>
      <c r="P32" s="81">
        <v>25</v>
      </c>
      <c r="Q32" s="43">
        <v>24</v>
      </c>
      <c r="R32" s="44" t="s">
        <v>2</v>
      </c>
      <c r="S32" s="90" t="s">
        <v>214</v>
      </c>
      <c r="U32" s="106" t="b">
        <f t="shared" si="0"/>
        <v>0</v>
      </c>
      <c r="V32" s="106">
        <f t="shared" si="1"/>
        <v>0</v>
      </c>
      <c r="W32" s="106" t="b">
        <f t="shared" si="2"/>
        <v>1</v>
      </c>
      <c r="X32" s="106">
        <f t="shared" si="3"/>
        <v>1</v>
      </c>
      <c r="Y32" s="106" t="b">
        <f t="shared" si="4"/>
        <v>0</v>
      </c>
      <c r="Z32" s="106">
        <f t="shared" si="5"/>
        <v>0</v>
      </c>
      <c r="AA32" s="106" t="b">
        <f t="shared" si="6"/>
        <v>0</v>
      </c>
      <c r="AB32" s="106">
        <f t="shared" si="7"/>
        <v>0</v>
      </c>
      <c r="AC32" s="106">
        <f t="shared" si="8"/>
        <v>3</v>
      </c>
      <c r="AE32" s="118">
        <f t="shared" si="9"/>
        <v>24</v>
      </c>
      <c r="AG32" s="64" t="str">
        <f t="shared" si="10"/>
        <v>Score: 24/30</v>
      </c>
      <c r="AH32" s="64" t="str">
        <f t="shared" si="11"/>
        <v>Honorable Mention</v>
      </c>
      <c r="AI32" s="5" t="str">
        <f t="shared" si="12"/>
        <v>'Cyprus Hills Sunset' by Brian Yurkowski
Score: 24/30
Honorable Mention
Judges Comments: the colors really pop, having the trees included tells the viewer how large the cloud format is, really fits the clinic</v>
      </c>
    </row>
    <row r="33" spans="1:35" ht="45" customHeight="1">
      <c r="A33" s="34">
        <f t="shared" si="13"/>
        <v>17</v>
      </c>
      <c r="B33" s="34" t="s">
        <v>19</v>
      </c>
      <c r="C33" s="121" t="s">
        <v>215</v>
      </c>
      <c r="D33" s="50" t="s">
        <v>76</v>
      </c>
      <c r="E33" s="91">
        <v>9</v>
      </c>
      <c r="F33" s="92">
        <v>7</v>
      </c>
      <c r="G33" s="92">
        <v>8.5</v>
      </c>
      <c r="H33" s="93">
        <v>24.5</v>
      </c>
      <c r="I33" s="94">
        <v>8</v>
      </c>
      <c r="J33" s="95">
        <v>8.5</v>
      </c>
      <c r="K33" s="95">
        <v>8.5</v>
      </c>
      <c r="L33" s="96">
        <v>25</v>
      </c>
      <c r="M33" s="91">
        <v>9</v>
      </c>
      <c r="N33" s="95">
        <v>9</v>
      </c>
      <c r="O33" s="95">
        <v>8</v>
      </c>
      <c r="P33" s="93">
        <v>26</v>
      </c>
      <c r="Q33" s="56">
        <v>25.166666666666668</v>
      </c>
      <c r="R33" s="57" t="s">
        <v>7</v>
      </c>
      <c r="S33" s="97" t="s">
        <v>216</v>
      </c>
      <c r="U33" s="106" t="b">
        <f t="shared" si="0"/>
        <v>0</v>
      </c>
      <c r="V33" s="106">
        <f t="shared" si="1"/>
        <v>0</v>
      </c>
      <c r="W33" s="106" t="b">
        <f t="shared" si="2"/>
        <v>1</v>
      </c>
      <c r="X33" s="106">
        <f t="shared" si="3"/>
        <v>1</v>
      </c>
      <c r="Y33" s="106" t="b">
        <f t="shared" si="4"/>
        <v>1</v>
      </c>
      <c r="Z33" s="106">
        <f t="shared" si="5"/>
        <v>2</v>
      </c>
      <c r="AA33" s="106" t="b">
        <f t="shared" si="6"/>
        <v>1</v>
      </c>
      <c r="AB33" s="106">
        <f t="shared" si="7"/>
        <v>1</v>
      </c>
      <c r="AC33" s="106">
        <f t="shared" si="8"/>
        <v>6</v>
      </c>
      <c r="AE33" s="118">
        <f t="shared" si="9"/>
        <v>25.166666666666668</v>
      </c>
      <c r="AG33" s="64" t="str">
        <f t="shared" si="10"/>
        <v>Score: 25.2/30</v>
      </c>
      <c r="AH33" s="64" t="str">
        <f t="shared" si="11"/>
        <v>Print of the Month</v>
      </c>
      <c r="AI33" s="5" t="str">
        <f t="shared" si="12"/>
        <v>'Power in the Sky' by Amy Wildeman
Score: 25.2/30
Print of the Month
Judges Comments: stunning and cool, crop the tree out of the right side, phenomenal sky, great tones, good depth of field, well done photo, good mat choice</v>
      </c>
    </row>
    <row r="34" spans="3:4" ht="20.25">
      <c r="C34" s="122"/>
      <c r="D34" s="98"/>
    </row>
    <row r="35" spans="1:25" ht="20.25">
      <c r="A35" s="3"/>
      <c r="U35" s="119" t="str">
        <f>IF(MAX(Q23:Q34)&lt;22,MAX(Q23:Q34)," ")</f>
        <v> </v>
      </c>
      <c r="V35" s="119"/>
      <c r="Y35" s="119">
        <f>IF(U35&gt;21.99,MAX(Q23:Q34)," ")</f>
        <v>25.166666666666668</v>
      </c>
    </row>
    <row r="37" ht="19.5" customHeight="1">
      <c r="C37" s="123"/>
    </row>
    <row r="38" ht="20.25">
      <c r="C38" s="124"/>
    </row>
    <row r="39" ht="20.25">
      <c r="C39" s="124"/>
    </row>
    <row r="40" ht="20.25">
      <c r="C40" s="124"/>
    </row>
    <row r="41" ht="20.25">
      <c r="C41" s="124"/>
    </row>
    <row r="42" ht="20.25">
      <c r="C42" s="125"/>
    </row>
    <row r="43" ht="20.25">
      <c r="C43" s="124"/>
    </row>
    <row r="44" ht="20.25">
      <c r="C44" s="124"/>
    </row>
    <row r="45" ht="20.25">
      <c r="C45" s="124"/>
    </row>
    <row r="46" ht="20.25">
      <c r="C46" s="124"/>
    </row>
    <row r="47" ht="20.25">
      <c r="C47" s="124"/>
    </row>
    <row r="48" ht="20.25">
      <c r="C48" s="124"/>
    </row>
    <row r="49" ht="20.25">
      <c r="C49" s="124"/>
    </row>
    <row r="50" ht="20.25">
      <c r="C50" s="124"/>
    </row>
    <row r="51" ht="27">
      <c r="C51" s="123"/>
    </row>
  </sheetData>
  <sheetProtection/>
  <mergeCells count="13">
    <mergeCell ref="T8:T10"/>
    <mergeCell ref="T13:T15"/>
    <mergeCell ref="T20:T22"/>
    <mergeCell ref="D2:M2"/>
    <mergeCell ref="U2:V7"/>
    <mergeCell ref="W2:X7"/>
    <mergeCell ref="Y2:Z7"/>
    <mergeCell ref="AA2:AA7"/>
    <mergeCell ref="H3:I3"/>
    <mergeCell ref="J3:P3"/>
    <mergeCell ref="E6:H6"/>
    <mergeCell ref="I6:L6"/>
    <mergeCell ref="M6:P6"/>
  </mergeCells>
  <printOptions/>
  <pageMargins left="0.39375" right="0.39375" top="0.39375" bottom="0.39375" header="0.5118055555555555" footer="0.39375"/>
  <pageSetup fitToHeight="2" fitToWidth="1" horizontalDpi="300" verticalDpi="300" orientation="landscape" scale="55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Scott Prokop</cp:lastModifiedBy>
  <cp:lastPrinted>2012-09-28T21:43:11Z</cp:lastPrinted>
  <dcterms:created xsi:type="dcterms:W3CDTF">2010-02-24T03:32:59Z</dcterms:created>
  <dcterms:modified xsi:type="dcterms:W3CDTF">2012-11-20T17:33:51Z</dcterms:modified>
  <cp:category/>
  <cp:version/>
  <cp:contentType/>
  <cp:contentStatus/>
</cp:coreProperties>
</file>